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125\Desktop\Sheep results\2024 calendar year\"/>
    </mc:Choice>
  </mc:AlternateContent>
  <xr:revisionPtr revIDLastSave="0" documentId="13_ncr:1_{932AC0C7-F632-4046-AC44-828CE62C902D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3" i="1" l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F123" i="1"/>
</calcChain>
</file>

<file path=xl/sharedStrings.xml><?xml version="1.0" encoding="utf-8"?>
<sst xmlns="http://schemas.openxmlformats.org/spreadsheetml/2006/main" count="481" uniqueCount="181">
  <si>
    <t>Sire Name</t>
  </si>
  <si>
    <t>Birth type</t>
  </si>
  <si>
    <t>23-0675</t>
  </si>
  <si>
    <t>KIANDRA POLL-200013</t>
  </si>
  <si>
    <t>Twin</t>
  </si>
  <si>
    <t>PH</t>
  </si>
  <si>
    <t>23-0276</t>
  </si>
  <si>
    <t>Gullengamble Poll-200097</t>
  </si>
  <si>
    <t>Single</t>
  </si>
  <si>
    <t>PP</t>
  </si>
  <si>
    <t>23-0761</t>
  </si>
  <si>
    <t>Gullengamble Poll-200729</t>
  </si>
  <si>
    <t>23-0604</t>
  </si>
  <si>
    <t>ANDERSON-190590</t>
  </si>
  <si>
    <t>23-0321</t>
  </si>
  <si>
    <t>Gullengamble Poll-220079</t>
  </si>
  <si>
    <t>23-0072</t>
  </si>
  <si>
    <t>Gullengamble Poll-201764</t>
  </si>
  <si>
    <t>23-0483</t>
  </si>
  <si>
    <t>Gullengamble Poll-200094</t>
  </si>
  <si>
    <t>23-0124</t>
  </si>
  <si>
    <t>23-0261</t>
  </si>
  <si>
    <t>23-0625</t>
  </si>
  <si>
    <t>23-0128</t>
  </si>
  <si>
    <t>23-0199</t>
  </si>
  <si>
    <t>23-0345</t>
  </si>
  <si>
    <t>23-0463</t>
  </si>
  <si>
    <t>23-0381</t>
  </si>
  <si>
    <t>23-0075</t>
  </si>
  <si>
    <t>23-0115</t>
  </si>
  <si>
    <t>23-0524</t>
  </si>
  <si>
    <t>23-0302</t>
  </si>
  <si>
    <t>Gullengamble Poll-217956</t>
  </si>
  <si>
    <t>23-0468</t>
  </si>
  <si>
    <t>23-0274</t>
  </si>
  <si>
    <t>23-0797</t>
  </si>
  <si>
    <t>23-0596</t>
  </si>
  <si>
    <t>KIANDRA POLL-201230</t>
  </si>
  <si>
    <t>23-0832</t>
  </si>
  <si>
    <t>EAST LODDON-180010</t>
  </si>
  <si>
    <t>23-0295</t>
  </si>
  <si>
    <t>23-0547</t>
  </si>
  <si>
    <t>23-0724</t>
  </si>
  <si>
    <t>GUNNEGALDERIE-202258</t>
  </si>
  <si>
    <t>23-0606</t>
  </si>
  <si>
    <t>23-0594</t>
  </si>
  <si>
    <t>23-0403</t>
  </si>
  <si>
    <t>23-0296</t>
  </si>
  <si>
    <t>Gullengamble Poll-201816</t>
  </si>
  <si>
    <t>23-0529</t>
  </si>
  <si>
    <t>23-0471</t>
  </si>
  <si>
    <t>23-0374</t>
  </si>
  <si>
    <t>23-0230</t>
  </si>
  <si>
    <t>23-0700</t>
  </si>
  <si>
    <t>23-0850</t>
  </si>
  <si>
    <t>23-0087</t>
  </si>
  <si>
    <t>23-0745</t>
  </si>
  <si>
    <t>23-0086</t>
  </si>
  <si>
    <t>23-0658</t>
  </si>
  <si>
    <t>23-0454</t>
  </si>
  <si>
    <t>Triplet</t>
  </si>
  <si>
    <t>23-0556</t>
  </si>
  <si>
    <t>23-0587</t>
  </si>
  <si>
    <t>23-0180</t>
  </si>
  <si>
    <t>23-0713</t>
  </si>
  <si>
    <t>23-0788</t>
  </si>
  <si>
    <t>23-0716</t>
  </si>
  <si>
    <t>23-0591</t>
  </si>
  <si>
    <t>23-0235</t>
  </si>
  <si>
    <t>23-0773</t>
  </si>
  <si>
    <t>Gullengamble Poll-190063</t>
  </si>
  <si>
    <t>23-0660</t>
  </si>
  <si>
    <t>23-0877</t>
  </si>
  <si>
    <t>23-0642</t>
  </si>
  <si>
    <t>LACHLAN MERINOS-200763</t>
  </si>
  <si>
    <t>23-0029</t>
  </si>
  <si>
    <t>23-0650</t>
  </si>
  <si>
    <t>23-0232</t>
  </si>
  <si>
    <t>23-0854</t>
  </si>
  <si>
    <t>23-0404</t>
  </si>
  <si>
    <t>23-0615</t>
  </si>
  <si>
    <t>23-0097</t>
  </si>
  <si>
    <t>23-0491</t>
  </si>
  <si>
    <t>23-0629</t>
  </si>
  <si>
    <t>TRIGGER VALE-200592</t>
  </si>
  <si>
    <t>23-0198</t>
  </si>
  <si>
    <t>23-0431</t>
  </si>
  <si>
    <t>23-0654</t>
  </si>
  <si>
    <t>23-0244</t>
  </si>
  <si>
    <t>23-0034</t>
  </si>
  <si>
    <t>23-0423</t>
  </si>
  <si>
    <t>23-0641</t>
  </si>
  <si>
    <t>23-0677</t>
  </si>
  <si>
    <t>23-0531</t>
  </si>
  <si>
    <t>23-0348</t>
  </si>
  <si>
    <t>23-0875</t>
  </si>
  <si>
    <t>23-0076</t>
  </si>
  <si>
    <t>23-0410</t>
  </si>
  <si>
    <t>23-0420</t>
  </si>
  <si>
    <t>23-0794</t>
  </si>
  <si>
    <t>23-0123</t>
  </si>
  <si>
    <t>Gullengamble Poll-200098</t>
  </si>
  <si>
    <t>23-0218</t>
  </si>
  <si>
    <t>Gullengamble Poll-200727</t>
  </si>
  <si>
    <t>23-0413</t>
  </si>
  <si>
    <t>23-0608</t>
  </si>
  <si>
    <t>23-0400</t>
  </si>
  <si>
    <t>23-0439</t>
  </si>
  <si>
    <t>23-0398</t>
  </si>
  <si>
    <t>GullenGamble-210460</t>
  </si>
  <si>
    <t>23-0893</t>
  </si>
  <si>
    <t>23-0526</t>
  </si>
  <si>
    <t>23-0555</t>
  </si>
  <si>
    <t>23-0281</t>
  </si>
  <si>
    <t>23-0411</t>
  </si>
  <si>
    <t>23-0693</t>
  </si>
  <si>
    <t>23-0834</t>
  </si>
  <si>
    <t>23-0744</t>
  </si>
  <si>
    <t>23-0633</t>
  </si>
  <si>
    <t>23-0429</t>
  </si>
  <si>
    <t>23-0567</t>
  </si>
  <si>
    <t>23-0417</t>
  </si>
  <si>
    <t>23-0434</t>
  </si>
  <si>
    <t>23-0392</t>
  </si>
  <si>
    <t>23-0312</t>
  </si>
  <si>
    <t>23-0239</t>
  </si>
  <si>
    <t>23-0741</t>
  </si>
  <si>
    <t>23-0108</t>
  </si>
  <si>
    <t>23-0544</t>
  </si>
  <si>
    <t>23-0456</t>
  </si>
  <si>
    <t>23-0221</t>
  </si>
  <si>
    <t>23-0995</t>
  </si>
  <si>
    <t>23-0942</t>
  </si>
  <si>
    <t>Gullengamble Poll-220677</t>
  </si>
  <si>
    <t>23-0962</t>
  </si>
  <si>
    <t>23-0910</t>
  </si>
  <si>
    <t>23-0937</t>
  </si>
  <si>
    <t>23-1014</t>
  </si>
  <si>
    <t>23-1036</t>
  </si>
  <si>
    <t>Gullengamble Poll-220708</t>
  </si>
  <si>
    <t>23-1037</t>
  </si>
  <si>
    <t>23-0976</t>
  </si>
  <si>
    <t>23-0936</t>
  </si>
  <si>
    <t>23-0960</t>
  </si>
  <si>
    <t>23-1023</t>
  </si>
  <si>
    <t>23-1005</t>
  </si>
  <si>
    <t>Gullengamble Poll-220888</t>
  </si>
  <si>
    <t>Poll/Horn</t>
  </si>
  <si>
    <t>SM Index</t>
  </si>
  <si>
    <t>WP Index</t>
  </si>
  <si>
    <t>ML Index</t>
  </si>
  <si>
    <t>LOT</t>
  </si>
  <si>
    <t>LWT</t>
  </si>
  <si>
    <t>Micron</t>
  </si>
  <si>
    <t>SD</t>
  </si>
  <si>
    <t>CV</t>
  </si>
  <si>
    <t>Comfort F</t>
  </si>
  <si>
    <t>WWT</t>
  </si>
  <si>
    <t>PWT</t>
  </si>
  <si>
    <t>YWT</t>
  </si>
  <si>
    <t>YEMD</t>
  </si>
  <si>
    <t>YFAT</t>
  </si>
  <si>
    <t>YFD</t>
  </si>
  <si>
    <t>YFDCV</t>
  </si>
  <si>
    <t>YCFW</t>
  </si>
  <si>
    <t>YSL</t>
  </si>
  <si>
    <t>YSS</t>
  </si>
  <si>
    <t>ACFW</t>
  </si>
  <si>
    <t>AWT</t>
  </si>
  <si>
    <t>PWEC</t>
  </si>
  <si>
    <t>EBWR</t>
  </si>
  <si>
    <t>EBCOV</t>
  </si>
  <si>
    <t>MWWT</t>
  </si>
  <si>
    <t>ERA</t>
  </si>
  <si>
    <t>WR</t>
  </si>
  <si>
    <t>LMY</t>
  </si>
  <si>
    <t>IMF</t>
  </si>
  <si>
    <t>SHEAR5</t>
  </si>
  <si>
    <t>Tag</t>
  </si>
  <si>
    <t>Sale Averages</t>
  </si>
  <si>
    <t>23-0540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</si>
</sst>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49" fontId="0" fillId="0" borderId="2" xfId="0" applyNumberFormat="1" applyBorder="1" applyAlignment="1">
      <alignment vertical="top"/>
    </xf>
    <xf numFmtId="49" fontId="0" fillId="0" borderId="3" xfId="0" applyNumberFormat="1" applyBorder="1" applyAlignment="1">
      <alignment vertical="top"/>
    </xf>
    <xf numFmtId="49" fontId="0" fillId="0" borderId="4" xfId="0" applyNumberForma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7" xfId="0" applyFont="1" applyBorder="1" applyAlignment="1">
      <alignment horizontal="center" vertical="top"/>
    </xf>
    <xf numFmtId="49" fontId="0" fillId="0" borderId="8" xfId="0" applyNumberFormat="1" applyBorder="1" applyAlignment="1">
      <alignment vertical="top"/>
    </xf>
    <xf numFmtId="49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2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203"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30" formatCode="@"/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34D1FB-6AC0-4C7C-AC96-DC1C680F8CFC}" name="Table3" displayName="Table3" ref="A1:AH121" totalsRowShown="0" headerRowDxfId="202" dataDxfId="200" headerRowBorderDxfId="201" tableBorderDxfId="199" totalsRowBorderDxfId="198">
  <autoFilter ref="A1:AH121" xr:uid="{F034D1FB-6AC0-4C7C-AC96-DC1C680F8CFC}"/>
  <tableColumns count="34">
    <tableColumn id="1" xr3:uid="{CEC33333-6C7C-4DC2-8ABE-CEABA5DC12B0}" name="LOT" dataDxfId="197"/>
    <tableColumn id="2" xr3:uid="{E6B02808-A731-44DB-92C4-23ADC7EF8690}" name="Tag" dataDxfId="196"/>
    <tableColumn id="3" xr3:uid="{B52A4A8A-2167-427E-8EB7-EAE839DAC67F}" name="Sire Name" dataDxfId="195"/>
    <tableColumn id="4" xr3:uid="{E555D9A8-79CB-4D2F-9EE5-6E28FABC660E}" name="Birth type" dataDxfId="194"/>
    <tableColumn id="5" xr3:uid="{86913713-52E2-4AE5-9BF1-68908E6EC743}" name="Poll/Horn" dataDxfId="193"/>
    <tableColumn id="6" xr3:uid="{D5D82D24-4ECB-43CD-BD5D-174ADC35DBDC}" name="LWT" dataDxfId="192"/>
    <tableColumn id="7" xr3:uid="{643D634C-473B-4412-9892-B2A2992B7553}" name="Micron" dataDxfId="191"/>
    <tableColumn id="8" xr3:uid="{E34E0E16-ED78-4AD5-9574-A196D589F415}" name="SD" dataDxfId="190"/>
    <tableColumn id="9" xr3:uid="{495ECD84-9A4E-4080-B7F2-A997A92D86EC}" name="CV" dataDxfId="189"/>
    <tableColumn id="10" xr3:uid="{E9E27A82-D5A5-4736-BF13-3D2C3F4A290E}" name="Comfort F" dataDxfId="188"/>
    <tableColumn id="11" xr3:uid="{AF2018D4-BB24-4478-A714-8469E4A4D7AC}" name="WWT" dataDxfId="187"/>
    <tableColumn id="12" xr3:uid="{0054D7E5-398D-4E2F-811B-D0C8699A3F55}" name="PWT" dataDxfId="186"/>
    <tableColumn id="13" xr3:uid="{438306F4-3D4D-416E-A90A-31EB8E3C3DDF}" name="YWT" dataDxfId="185"/>
    <tableColumn id="14" xr3:uid="{952D8963-29E3-4EBC-AF72-59C20DFD2B7D}" name="YEMD" dataDxfId="184"/>
    <tableColumn id="15" xr3:uid="{788124C9-949A-41DC-A481-56512B0ECC9F}" name="YFAT" dataDxfId="183"/>
    <tableColumn id="16" xr3:uid="{85745967-FCEC-4DD7-8EA4-5E2497EE6791}" name="YFD" dataDxfId="182"/>
    <tableColumn id="17" xr3:uid="{6FDA35BF-0B54-4BEB-AEBC-07C443486F3C}" name="YFDCV" dataDxfId="181"/>
    <tableColumn id="18" xr3:uid="{22E669E3-7474-4F2E-8D91-F24F883D2E70}" name="YCFW" dataDxfId="180"/>
    <tableColumn id="19" xr3:uid="{A5553ACA-E2C1-4FDB-9C5A-FF355CA7A2B2}" name="YSL" dataDxfId="179"/>
    <tableColumn id="20" xr3:uid="{E4A014DC-98FB-4800-AD1F-BE909D2A0469}" name="YSS" dataDxfId="178"/>
    <tableColumn id="21" xr3:uid="{B4D34C17-2433-4014-B25D-26AB7BFC9785}" name="ACFW" dataDxfId="177"/>
    <tableColumn id="22" xr3:uid="{B1AADB8B-73D9-4FF0-BCC8-31B6D24D7EDD}" name="AWT" dataDxfId="176"/>
    <tableColumn id="23" xr3:uid="{1FBD4238-67C0-482D-91E9-9E73C20E3734}" name="PWEC" dataDxfId="175"/>
    <tableColumn id="24" xr3:uid="{FEA46727-8999-4656-BB79-CBD492E6EF8B}" name="EBWR" dataDxfId="174"/>
    <tableColumn id="25" xr3:uid="{4EA21284-E01A-4C99-9BC7-2DDD46506956}" name="EBCOV" dataDxfId="173"/>
    <tableColumn id="26" xr3:uid="{E80D0D73-527D-4327-B56C-3ACEEEFA7E0B}" name="MWWT" dataDxfId="172"/>
    <tableColumn id="27" xr3:uid="{23823FB1-62E8-4C40-A83C-EABD2F3A1EE6}" name="ERA" dataDxfId="171"/>
    <tableColumn id="28" xr3:uid="{498DE6C2-B907-4A06-A167-6F70112009E4}" name="WR" dataDxfId="170"/>
    <tableColumn id="29" xr3:uid="{ADB9B382-512D-4445-851E-1C7DD9D9CA68}" name="LMY" dataDxfId="169"/>
    <tableColumn id="30" xr3:uid="{7C1FBF9A-4005-43FF-9749-1B0F14538F76}" name="IMF" dataDxfId="168"/>
    <tableColumn id="31" xr3:uid="{B47E1A65-2A2F-4C43-A1C9-59B0E6F05713}" name="SHEAR5" dataDxfId="167"/>
    <tableColumn id="32" xr3:uid="{CE75F5FC-BFC2-4920-89F8-DB1CD234B433}" name="SM Index" dataDxfId="166"/>
    <tableColumn id="33" xr3:uid="{B8A07696-54B1-4C6D-9FA5-831873497A36}" name="WP Index" dataDxfId="165"/>
    <tableColumn id="34" xr3:uid="{88555D80-2BDD-42E8-87F2-F63CFDFB5955}" name="ML Index" dataDxfId="16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4"/>
  <sheetViews>
    <sheetView tabSelected="1" workbookViewId="0">
      <selection activeCell="C126" sqref="C126"/>
    </sheetView>
  </sheetViews>
  <sheetFormatPr defaultColWidth="21.7109375" defaultRowHeight="13.15" x14ac:dyDescent="0.4"/>
  <cols>
    <col min="1" max="1" width="5.42578125" customWidth="1"/>
    <col min="2" max="2" width="7.85546875" customWidth="1"/>
    <col min="4" max="4" width="8.5703125" customWidth="1"/>
    <col min="5" max="5" width="9.5" customWidth="1"/>
    <col min="6" max="6" width="6.5" bestFit="1" customWidth="1"/>
    <col min="7" max="7" width="8.640625" bestFit="1" customWidth="1"/>
    <col min="8" max="9" width="5.42578125" bestFit="1" customWidth="1"/>
    <col min="10" max="10" width="11.0703125" bestFit="1" customWidth="1"/>
    <col min="11" max="11" width="7.28515625" bestFit="1" customWidth="1"/>
    <col min="12" max="12" width="6.7109375" bestFit="1" customWidth="1"/>
    <col min="13" max="13" width="6.640625" bestFit="1" customWidth="1"/>
    <col min="14" max="14" width="7.78515625" bestFit="1" customWidth="1"/>
    <col min="15" max="15" width="7" bestFit="1" customWidth="1"/>
    <col min="16" max="16" width="6.28515625" bestFit="1" customWidth="1"/>
    <col min="17" max="17" width="8.5703125" bestFit="1" customWidth="1"/>
    <col min="18" max="18" width="7.92578125" bestFit="1" customWidth="1"/>
    <col min="19" max="19" width="6.0703125" bestFit="1" customWidth="1"/>
    <col min="20" max="20" width="6.28515625" bestFit="1" customWidth="1"/>
    <col min="21" max="21" width="8" bestFit="1" customWidth="1"/>
    <col min="22" max="22" width="6.7109375" bestFit="1" customWidth="1"/>
    <col min="23" max="23" width="8.0703125" bestFit="1" customWidth="1"/>
    <col min="24" max="24" width="7.92578125" bestFit="1" customWidth="1"/>
    <col min="25" max="25" width="8.78515625" bestFit="1" customWidth="1"/>
    <col min="26" max="26" width="8.7109375" bestFit="1" customWidth="1"/>
    <col min="27" max="27" width="6.28515625" bestFit="1" customWidth="1"/>
    <col min="28" max="28" width="5.85546875" bestFit="1" customWidth="1"/>
    <col min="29" max="29" width="6.42578125" bestFit="1" customWidth="1"/>
    <col min="30" max="30" width="6" bestFit="1" customWidth="1"/>
    <col min="31" max="31" width="9.640625" bestFit="1" customWidth="1"/>
    <col min="32" max="32" width="10.35546875" bestFit="1" customWidth="1"/>
    <col min="33" max="33" width="10.5703125" bestFit="1" customWidth="1"/>
    <col min="34" max="34" width="10.140625" bestFit="1" customWidth="1"/>
  </cols>
  <sheetData>
    <row r="1" spans="1:34" x14ac:dyDescent="0.4">
      <c r="A1" s="2" t="s">
        <v>151</v>
      </c>
      <c r="B1" s="3" t="s">
        <v>178</v>
      </c>
      <c r="C1" s="3" t="s">
        <v>0</v>
      </c>
      <c r="D1" s="3" t="s">
        <v>1</v>
      </c>
      <c r="E1" s="3" t="s">
        <v>147</v>
      </c>
      <c r="F1" s="3" t="s">
        <v>152</v>
      </c>
      <c r="G1" s="3" t="s">
        <v>153</v>
      </c>
      <c r="H1" s="3" t="s">
        <v>154</v>
      </c>
      <c r="I1" s="3" t="s">
        <v>155</v>
      </c>
      <c r="J1" s="3" t="s">
        <v>156</v>
      </c>
      <c r="K1" s="3" t="s">
        <v>157</v>
      </c>
      <c r="L1" s="3" t="s">
        <v>158</v>
      </c>
      <c r="M1" s="3" t="s">
        <v>159</v>
      </c>
      <c r="N1" s="3" t="s">
        <v>160</v>
      </c>
      <c r="O1" s="3" t="s">
        <v>161</v>
      </c>
      <c r="P1" s="3" t="s">
        <v>162</v>
      </c>
      <c r="Q1" s="3" t="s">
        <v>163</v>
      </c>
      <c r="R1" s="3" t="s">
        <v>164</v>
      </c>
      <c r="S1" s="3" t="s">
        <v>165</v>
      </c>
      <c r="T1" s="3" t="s">
        <v>166</v>
      </c>
      <c r="U1" s="3" t="s">
        <v>167</v>
      </c>
      <c r="V1" s="3" t="s">
        <v>168</v>
      </c>
      <c r="W1" s="3" t="s">
        <v>169</v>
      </c>
      <c r="X1" s="3" t="s">
        <v>170</v>
      </c>
      <c r="Y1" s="3" t="s">
        <v>171</v>
      </c>
      <c r="Z1" s="3" t="s">
        <v>172</v>
      </c>
      <c r="AA1" s="3" t="s">
        <v>173</v>
      </c>
      <c r="AB1" s="3" t="s">
        <v>174</v>
      </c>
      <c r="AC1" s="3" t="s">
        <v>175</v>
      </c>
      <c r="AD1" s="3" t="s">
        <v>176</v>
      </c>
      <c r="AE1" s="3" t="s">
        <v>177</v>
      </c>
      <c r="AF1" s="3" t="s">
        <v>148</v>
      </c>
      <c r="AG1" s="3" t="s">
        <v>149</v>
      </c>
      <c r="AH1" s="4" t="s">
        <v>150</v>
      </c>
    </row>
    <row r="2" spans="1:34" x14ac:dyDescent="0.4">
      <c r="A2" s="5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>
        <v>93.5</v>
      </c>
      <c r="G2" s="8">
        <v>19.2</v>
      </c>
      <c r="H2" s="8">
        <v>3</v>
      </c>
      <c r="I2" s="8">
        <v>15.9</v>
      </c>
      <c r="J2" s="8">
        <v>99.7</v>
      </c>
      <c r="K2" s="15">
        <v>4.58</v>
      </c>
      <c r="L2" s="15">
        <v>8.07</v>
      </c>
      <c r="M2" s="15">
        <v>11.69</v>
      </c>
      <c r="N2" s="15">
        <v>0.7</v>
      </c>
      <c r="O2" s="15">
        <v>-0.23</v>
      </c>
      <c r="P2" s="15">
        <v>-0.79</v>
      </c>
      <c r="Q2" s="15">
        <v>-1.34</v>
      </c>
      <c r="R2" s="15">
        <v>28.98</v>
      </c>
      <c r="S2" s="15">
        <v>21.62</v>
      </c>
      <c r="T2" s="15">
        <v>1.72</v>
      </c>
      <c r="U2" s="15">
        <v>22.48</v>
      </c>
      <c r="V2" s="15">
        <v>9.83</v>
      </c>
      <c r="W2" s="15">
        <v>-33.96</v>
      </c>
      <c r="X2" s="15">
        <v>-0.53</v>
      </c>
      <c r="Y2" s="15">
        <v>-7.0000000000000007E-2</v>
      </c>
      <c r="Z2" s="15">
        <v>0.31</v>
      </c>
      <c r="AA2" s="15">
        <v>0.03</v>
      </c>
      <c r="AB2" s="15">
        <v>0.22</v>
      </c>
      <c r="AC2" s="15">
        <v>2.02</v>
      </c>
      <c r="AD2" s="15">
        <v>-0.19</v>
      </c>
      <c r="AE2" s="15">
        <v>0.87</v>
      </c>
      <c r="AF2" s="15">
        <v>161.41999999999999</v>
      </c>
      <c r="AG2" s="15">
        <v>183.69</v>
      </c>
      <c r="AH2" s="16">
        <v>143.16999999999999</v>
      </c>
    </row>
    <row r="3" spans="1:34" x14ac:dyDescent="0.4">
      <c r="A3" s="5">
        <v>2</v>
      </c>
      <c r="B3" s="6" t="s">
        <v>6</v>
      </c>
      <c r="C3" s="6" t="s">
        <v>7</v>
      </c>
      <c r="D3" s="7" t="s">
        <v>8</v>
      </c>
      <c r="E3" s="7" t="s">
        <v>9</v>
      </c>
      <c r="F3" s="8">
        <v>77</v>
      </c>
      <c r="G3" s="8">
        <v>19.100000000000001</v>
      </c>
      <c r="H3" s="8">
        <v>3.5</v>
      </c>
      <c r="I3" s="8">
        <v>18</v>
      </c>
      <c r="J3" s="8">
        <v>99.6</v>
      </c>
      <c r="K3" s="15">
        <v>3.4</v>
      </c>
      <c r="L3" s="15">
        <v>3.33</v>
      </c>
      <c r="M3" s="15">
        <v>4.91</v>
      </c>
      <c r="N3" s="15">
        <v>1.53</v>
      </c>
      <c r="O3" s="15">
        <v>0.81</v>
      </c>
      <c r="P3" s="15">
        <v>-1.17</v>
      </c>
      <c r="Q3" s="15">
        <v>-0.33</v>
      </c>
      <c r="R3" s="15">
        <v>27.38</v>
      </c>
      <c r="S3" s="15">
        <v>11.81</v>
      </c>
      <c r="T3" s="15">
        <v>-0.92</v>
      </c>
      <c r="U3" s="15">
        <v>23.91</v>
      </c>
      <c r="V3" s="15">
        <v>2.59</v>
      </c>
      <c r="W3" s="15">
        <v>-33.93</v>
      </c>
      <c r="X3" s="15">
        <v>-0.52</v>
      </c>
      <c r="Y3" s="15">
        <v>-0.04</v>
      </c>
      <c r="Z3" s="15">
        <v>1.08</v>
      </c>
      <c r="AA3" s="15">
        <v>0.04</v>
      </c>
      <c r="AB3" s="15">
        <v>0.11</v>
      </c>
      <c r="AC3" s="15">
        <v>-0.13</v>
      </c>
      <c r="AD3" s="15">
        <v>0.77</v>
      </c>
      <c r="AE3" s="15">
        <v>-2.78</v>
      </c>
      <c r="AF3" s="15">
        <v>154.62</v>
      </c>
      <c r="AG3" s="15">
        <v>182.13</v>
      </c>
      <c r="AH3" s="16">
        <v>138.41</v>
      </c>
    </row>
    <row r="4" spans="1:34" x14ac:dyDescent="0.4">
      <c r="A4" s="5">
        <v>3</v>
      </c>
      <c r="B4" s="6" t="s">
        <v>10</v>
      </c>
      <c r="C4" s="6" t="s">
        <v>11</v>
      </c>
      <c r="D4" s="7" t="s">
        <v>4</v>
      </c>
      <c r="E4" s="7" t="s">
        <v>9</v>
      </c>
      <c r="F4" s="8">
        <v>85</v>
      </c>
      <c r="G4" s="8">
        <v>19.5</v>
      </c>
      <c r="H4" s="8">
        <v>3.3</v>
      </c>
      <c r="I4" s="8">
        <v>16.7</v>
      </c>
      <c r="J4" s="8">
        <v>99.5</v>
      </c>
      <c r="K4" s="15">
        <v>5.54</v>
      </c>
      <c r="L4" s="15">
        <v>8.15</v>
      </c>
      <c r="M4" s="15">
        <v>10.029999999999999</v>
      </c>
      <c r="N4" s="15">
        <v>1.03</v>
      </c>
      <c r="O4" s="15">
        <v>-0.64</v>
      </c>
      <c r="P4" s="15">
        <v>-0.65</v>
      </c>
      <c r="Q4" s="15">
        <v>-0.17</v>
      </c>
      <c r="R4" s="15">
        <v>20.18</v>
      </c>
      <c r="S4" s="15">
        <v>10.87</v>
      </c>
      <c r="T4" s="15">
        <v>0.13</v>
      </c>
      <c r="U4" s="15">
        <v>17.2</v>
      </c>
      <c r="V4" s="15">
        <v>7.76</v>
      </c>
      <c r="W4" s="15">
        <v>33.049999999999997</v>
      </c>
      <c r="X4" s="15">
        <v>-1.1599999999999999</v>
      </c>
      <c r="Y4" s="15">
        <v>-0.51</v>
      </c>
      <c r="Z4" s="15">
        <v>1.67</v>
      </c>
      <c r="AA4" s="15">
        <v>0.05</v>
      </c>
      <c r="AB4" s="15">
        <v>-0.01</v>
      </c>
      <c r="AC4" s="15">
        <v>4</v>
      </c>
      <c r="AD4" s="15">
        <v>-1.01</v>
      </c>
      <c r="AE4" s="15">
        <v>4.33</v>
      </c>
      <c r="AF4" s="15">
        <v>139.84</v>
      </c>
      <c r="AG4" s="15">
        <v>160.34</v>
      </c>
      <c r="AH4" s="16">
        <v>129.44</v>
      </c>
    </row>
    <row r="5" spans="1:34" x14ac:dyDescent="0.4">
      <c r="A5" s="5">
        <v>4</v>
      </c>
      <c r="B5" s="6" t="s">
        <v>12</v>
      </c>
      <c r="C5" s="6" t="s">
        <v>13</v>
      </c>
      <c r="D5" s="7" t="s">
        <v>4</v>
      </c>
      <c r="E5" s="7" t="s">
        <v>5</v>
      </c>
      <c r="F5" s="8">
        <v>90.5</v>
      </c>
      <c r="G5" s="8">
        <v>17.899999999999999</v>
      </c>
      <c r="H5" s="8">
        <v>3</v>
      </c>
      <c r="I5" s="8">
        <v>16.600000000000001</v>
      </c>
      <c r="J5" s="8">
        <v>99.9</v>
      </c>
      <c r="K5" s="15">
        <v>6.66</v>
      </c>
      <c r="L5" s="15">
        <v>10.75</v>
      </c>
      <c r="M5" s="15">
        <v>14.03</v>
      </c>
      <c r="N5" s="15">
        <v>0.83</v>
      </c>
      <c r="O5" s="15">
        <v>0.26</v>
      </c>
      <c r="P5" s="15">
        <v>-0.85</v>
      </c>
      <c r="Q5" s="15">
        <v>-0.99</v>
      </c>
      <c r="R5" s="15">
        <v>25.87</v>
      </c>
      <c r="S5" s="15">
        <v>19.63</v>
      </c>
      <c r="T5" s="15">
        <v>-0.44</v>
      </c>
      <c r="U5" s="15">
        <v>18.600000000000001</v>
      </c>
      <c r="V5" s="15">
        <v>11.57</v>
      </c>
      <c r="W5" s="15">
        <v>-15.64</v>
      </c>
      <c r="X5" s="15">
        <v>-0.63</v>
      </c>
      <c r="Y5" s="15">
        <v>0.25</v>
      </c>
      <c r="Z5" s="15">
        <v>-0.86</v>
      </c>
      <c r="AA5" s="15">
        <v>-0.02</v>
      </c>
      <c r="AB5" s="15">
        <v>0.28999999999999998</v>
      </c>
      <c r="AC5" s="15">
        <v>1.7</v>
      </c>
      <c r="AD5" s="15">
        <v>-0.21</v>
      </c>
      <c r="AE5" s="15">
        <v>2.02</v>
      </c>
      <c r="AF5" s="15">
        <v>157.72999999999999</v>
      </c>
      <c r="AG5" s="15">
        <v>174.08</v>
      </c>
      <c r="AH5" s="16">
        <v>141.94999999999999</v>
      </c>
    </row>
    <row r="6" spans="1:34" x14ac:dyDescent="0.4">
      <c r="A6" s="5">
        <v>5</v>
      </c>
      <c r="B6" s="6" t="s">
        <v>14</v>
      </c>
      <c r="C6" s="6" t="s">
        <v>15</v>
      </c>
      <c r="D6" s="9"/>
      <c r="E6" s="7" t="s">
        <v>5</v>
      </c>
      <c r="F6" s="8">
        <v>90.5</v>
      </c>
      <c r="G6" s="8">
        <v>21.2</v>
      </c>
      <c r="H6" s="8">
        <v>3.3</v>
      </c>
      <c r="I6" s="8">
        <v>15.4</v>
      </c>
      <c r="J6" s="8">
        <v>99</v>
      </c>
      <c r="K6" s="15">
        <v>2.35</v>
      </c>
      <c r="L6" s="15">
        <v>4.47</v>
      </c>
      <c r="M6" s="15">
        <v>5.74</v>
      </c>
      <c r="N6" s="15">
        <v>-0.01</v>
      </c>
      <c r="O6" s="15">
        <v>1.59</v>
      </c>
      <c r="P6" s="15">
        <v>0.71</v>
      </c>
      <c r="Q6" s="15">
        <v>-1.85</v>
      </c>
      <c r="R6" s="15">
        <v>18.52</v>
      </c>
      <c r="S6" s="15">
        <v>15.35</v>
      </c>
      <c r="T6" s="15">
        <v>4.0599999999999996</v>
      </c>
      <c r="U6" s="15">
        <v>18.37</v>
      </c>
      <c r="V6" s="15">
        <v>3.95</v>
      </c>
      <c r="W6" s="15">
        <v>-23.01</v>
      </c>
      <c r="X6" s="15">
        <v>-0.96</v>
      </c>
      <c r="Y6" s="15">
        <v>-0.31</v>
      </c>
      <c r="Z6" s="15">
        <v>2.38</v>
      </c>
      <c r="AA6" s="15">
        <v>0.08</v>
      </c>
      <c r="AB6" s="15">
        <v>0.15</v>
      </c>
      <c r="AC6" s="15">
        <v>-1.67</v>
      </c>
      <c r="AD6" s="15">
        <v>1.01</v>
      </c>
      <c r="AE6" s="15">
        <v>-1.52</v>
      </c>
      <c r="AF6" s="15">
        <v>140.99</v>
      </c>
      <c r="AG6" s="15">
        <v>167.21</v>
      </c>
      <c r="AH6" s="16">
        <v>137.18</v>
      </c>
    </row>
    <row r="7" spans="1:34" x14ac:dyDescent="0.4">
      <c r="A7" s="5">
        <v>6</v>
      </c>
      <c r="B7" s="6" t="s">
        <v>16</v>
      </c>
      <c r="C7" s="6" t="s">
        <v>17</v>
      </c>
      <c r="D7" s="7" t="s">
        <v>8</v>
      </c>
      <c r="E7" s="7" t="s">
        <v>9</v>
      </c>
      <c r="F7" s="8">
        <v>95</v>
      </c>
      <c r="G7" s="8">
        <v>20.100000000000001</v>
      </c>
      <c r="H7" s="8">
        <v>3.4</v>
      </c>
      <c r="I7" s="8">
        <v>16.8</v>
      </c>
      <c r="J7" s="8">
        <v>98.7</v>
      </c>
      <c r="K7" s="15">
        <v>6.29</v>
      </c>
      <c r="L7" s="15">
        <v>9.42</v>
      </c>
      <c r="M7" s="15">
        <v>12.31</v>
      </c>
      <c r="N7" s="15">
        <v>2.82</v>
      </c>
      <c r="O7" s="15">
        <v>0.74</v>
      </c>
      <c r="P7" s="15">
        <v>-0.81</v>
      </c>
      <c r="Q7" s="15">
        <v>-1.36</v>
      </c>
      <c r="R7" s="15">
        <v>18.63</v>
      </c>
      <c r="S7" s="15">
        <v>8.74</v>
      </c>
      <c r="T7" s="15">
        <v>4.5599999999999996</v>
      </c>
      <c r="U7" s="15">
        <v>17.510000000000002</v>
      </c>
      <c r="V7" s="15">
        <v>11.32</v>
      </c>
      <c r="W7" s="15">
        <v>-11.99</v>
      </c>
      <c r="X7" s="15">
        <v>-0.66</v>
      </c>
      <c r="Y7" s="15">
        <v>-0.35</v>
      </c>
      <c r="Z7" s="15">
        <v>-0.63</v>
      </c>
      <c r="AA7" s="15">
        <v>0.04</v>
      </c>
      <c r="AB7" s="15">
        <v>0.21</v>
      </c>
      <c r="AC7" s="15">
        <v>2.23</v>
      </c>
      <c r="AD7" s="15">
        <v>-0.28000000000000003</v>
      </c>
      <c r="AE7" s="15">
        <v>-0.69</v>
      </c>
      <c r="AF7" s="15">
        <v>152.19</v>
      </c>
      <c r="AG7" s="15">
        <v>173.83</v>
      </c>
      <c r="AH7" s="16">
        <v>139</v>
      </c>
    </row>
    <row r="8" spans="1:34" x14ac:dyDescent="0.4">
      <c r="A8" s="5">
        <v>7</v>
      </c>
      <c r="B8" s="6" t="s">
        <v>18</v>
      </c>
      <c r="C8" s="6" t="s">
        <v>19</v>
      </c>
      <c r="D8" s="7" t="s">
        <v>4</v>
      </c>
      <c r="E8" s="7" t="s">
        <v>5</v>
      </c>
      <c r="F8" s="8">
        <v>80.5</v>
      </c>
      <c r="G8" s="8">
        <v>18.100000000000001</v>
      </c>
      <c r="H8" s="8">
        <v>3</v>
      </c>
      <c r="I8" s="8">
        <v>16.3</v>
      </c>
      <c r="J8" s="8">
        <v>99.9</v>
      </c>
      <c r="K8" s="15">
        <v>4.43</v>
      </c>
      <c r="L8" s="15">
        <v>5.14</v>
      </c>
      <c r="M8" s="15">
        <v>6.13</v>
      </c>
      <c r="N8" s="15">
        <v>0.32</v>
      </c>
      <c r="O8" s="15">
        <v>-0.46</v>
      </c>
      <c r="P8" s="15">
        <v>-1.07</v>
      </c>
      <c r="Q8" s="15">
        <v>-0.75</v>
      </c>
      <c r="R8" s="15">
        <v>15.32</v>
      </c>
      <c r="S8" s="15">
        <v>9.98</v>
      </c>
      <c r="T8" s="15">
        <v>4.4000000000000004</v>
      </c>
      <c r="U8" s="15">
        <v>19</v>
      </c>
      <c r="V8" s="15">
        <v>4.68</v>
      </c>
      <c r="W8" s="15">
        <v>-29.34</v>
      </c>
      <c r="X8" s="15">
        <v>-0.65</v>
      </c>
      <c r="Y8" s="15">
        <v>0.19</v>
      </c>
      <c r="Z8" s="15">
        <v>0.62</v>
      </c>
      <c r="AA8" s="15">
        <v>0.03</v>
      </c>
      <c r="AB8" s="15">
        <v>0.19</v>
      </c>
      <c r="AC8" s="15">
        <v>2.25</v>
      </c>
      <c r="AD8" s="15">
        <v>-0.03</v>
      </c>
      <c r="AE8" s="15">
        <v>2.06</v>
      </c>
      <c r="AF8" s="15">
        <v>152.43</v>
      </c>
      <c r="AG8" s="15">
        <v>173.84</v>
      </c>
      <c r="AH8" s="16">
        <v>138.32</v>
      </c>
    </row>
    <row r="9" spans="1:34" x14ac:dyDescent="0.4">
      <c r="A9" s="5">
        <v>8</v>
      </c>
      <c r="B9" s="6" t="s">
        <v>20</v>
      </c>
      <c r="C9" s="6" t="s">
        <v>13</v>
      </c>
      <c r="D9" s="7" t="s">
        <v>4</v>
      </c>
      <c r="E9" s="7" t="s">
        <v>9</v>
      </c>
      <c r="F9" s="8">
        <v>92</v>
      </c>
      <c r="G9" s="8">
        <v>17.7</v>
      </c>
      <c r="H9" s="8">
        <v>2.9</v>
      </c>
      <c r="I9" s="8">
        <v>16.600000000000001</v>
      </c>
      <c r="J9" s="8">
        <v>99.6</v>
      </c>
      <c r="K9" s="15">
        <v>7.22</v>
      </c>
      <c r="L9" s="15">
        <v>9.8000000000000007</v>
      </c>
      <c r="M9" s="15">
        <v>12.06</v>
      </c>
      <c r="N9" s="15">
        <v>0.66</v>
      </c>
      <c r="O9" s="15">
        <v>0.14000000000000001</v>
      </c>
      <c r="P9" s="15">
        <v>-1.52</v>
      </c>
      <c r="Q9" s="15">
        <v>-2.15</v>
      </c>
      <c r="R9" s="15">
        <v>22.75</v>
      </c>
      <c r="S9" s="15">
        <v>13.33</v>
      </c>
      <c r="T9" s="15">
        <v>4.63</v>
      </c>
      <c r="U9" s="15">
        <v>14.94</v>
      </c>
      <c r="V9" s="15">
        <v>10.220000000000001</v>
      </c>
      <c r="W9" s="15">
        <v>-12.68</v>
      </c>
      <c r="X9" s="15">
        <v>-0.28999999999999998</v>
      </c>
      <c r="Y9" s="15">
        <v>0.11</v>
      </c>
      <c r="Z9" s="15">
        <v>-1.08</v>
      </c>
      <c r="AA9" s="15">
        <v>0.01</v>
      </c>
      <c r="AB9" s="15">
        <v>0.23</v>
      </c>
      <c r="AC9" s="15">
        <v>1.88</v>
      </c>
      <c r="AD9" s="15">
        <v>0.16</v>
      </c>
      <c r="AE9" s="15">
        <v>2.34</v>
      </c>
      <c r="AF9" s="15">
        <v>153.31</v>
      </c>
      <c r="AG9" s="15">
        <v>176.45</v>
      </c>
      <c r="AH9" s="16">
        <v>138.69</v>
      </c>
    </row>
    <row r="10" spans="1:34" x14ac:dyDescent="0.4">
      <c r="A10" s="5">
        <v>9</v>
      </c>
      <c r="B10" s="6" t="s">
        <v>21</v>
      </c>
      <c r="C10" s="6" t="s">
        <v>19</v>
      </c>
      <c r="D10" s="7" t="s">
        <v>8</v>
      </c>
      <c r="E10" s="7" t="s">
        <v>5</v>
      </c>
      <c r="F10" s="8">
        <v>83</v>
      </c>
      <c r="G10" s="8">
        <v>19</v>
      </c>
      <c r="H10" s="8">
        <v>2.9</v>
      </c>
      <c r="I10" s="8">
        <v>15.5</v>
      </c>
      <c r="J10" s="8">
        <v>99.6</v>
      </c>
      <c r="K10" s="15">
        <v>4.6900000000000004</v>
      </c>
      <c r="L10" s="15">
        <v>5.53</v>
      </c>
      <c r="M10" s="15">
        <v>6.76</v>
      </c>
      <c r="N10" s="15">
        <v>-0.28999999999999998</v>
      </c>
      <c r="O10" s="15">
        <v>-0.22</v>
      </c>
      <c r="P10" s="15">
        <v>-0.77</v>
      </c>
      <c r="Q10" s="15">
        <v>-0.89</v>
      </c>
      <c r="R10" s="15">
        <v>22.74</v>
      </c>
      <c r="S10" s="15">
        <v>10.88</v>
      </c>
      <c r="T10" s="15">
        <v>0.23</v>
      </c>
      <c r="U10" s="15">
        <v>23.61</v>
      </c>
      <c r="V10" s="15">
        <v>4.24</v>
      </c>
      <c r="W10" s="15">
        <v>-36.51</v>
      </c>
      <c r="X10" s="15">
        <v>-0.55000000000000004</v>
      </c>
      <c r="Y10" s="15">
        <v>0.26</v>
      </c>
      <c r="Z10" s="15">
        <v>1.1000000000000001</v>
      </c>
      <c r="AA10" s="15">
        <v>0.01</v>
      </c>
      <c r="AB10" s="15">
        <v>0.15</v>
      </c>
      <c r="AC10" s="15">
        <v>1.28</v>
      </c>
      <c r="AD10" s="15">
        <v>0.65</v>
      </c>
      <c r="AE10" s="15">
        <v>-0.6</v>
      </c>
      <c r="AF10" s="15">
        <v>153.6</v>
      </c>
      <c r="AG10" s="15">
        <v>176.71</v>
      </c>
      <c r="AH10" s="16">
        <v>140.07</v>
      </c>
    </row>
    <row r="11" spans="1:34" x14ac:dyDescent="0.4">
      <c r="A11" s="5">
        <v>10</v>
      </c>
      <c r="B11" s="6" t="s">
        <v>22</v>
      </c>
      <c r="C11" s="10"/>
      <c r="D11" s="9"/>
      <c r="E11" s="7" t="s">
        <v>5</v>
      </c>
      <c r="F11" s="8">
        <v>92</v>
      </c>
      <c r="G11" s="8">
        <v>19.100000000000001</v>
      </c>
      <c r="H11" s="8">
        <v>2.8</v>
      </c>
      <c r="I11" s="8">
        <v>14.9</v>
      </c>
      <c r="J11" s="8">
        <v>99.6</v>
      </c>
      <c r="K11" s="15">
        <v>3.96</v>
      </c>
      <c r="L11" s="15">
        <v>7.61</v>
      </c>
      <c r="M11" s="15">
        <v>10.61</v>
      </c>
      <c r="N11" s="15">
        <v>0.6</v>
      </c>
      <c r="O11" s="15">
        <v>-0.73</v>
      </c>
      <c r="P11" s="15">
        <v>-0.97</v>
      </c>
      <c r="Q11" s="15">
        <v>-1.4</v>
      </c>
      <c r="R11" s="15">
        <v>0.67</v>
      </c>
      <c r="S11" s="15">
        <v>4.95</v>
      </c>
      <c r="T11" s="15">
        <v>-0.13</v>
      </c>
      <c r="U11" s="15">
        <v>7.61</v>
      </c>
      <c r="V11" s="15">
        <v>9.09</v>
      </c>
      <c r="W11" s="15">
        <v>-33.880000000000003</v>
      </c>
      <c r="X11" s="15">
        <v>-0.38</v>
      </c>
      <c r="Y11" s="15">
        <v>-0.44</v>
      </c>
      <c r="Z11" s="15">
        <v>0.65</v>
      </c>
      <c r="AA11" s="15">
        <v>0</v>
      </c>
      <c r="AB11" s="15">
        <v>7.0000000000000007E-2</v>
      </c>
      <c r="AC11" s="15">
        <v>3.03</v>
      </c>
      <c r="AD11" s="15">
        <v>-0.06</v>
      </c>
      <c r="AE11" s="15">
        <v>0.15</v>
      </c>
      <c r="AF11" s="15">
        <v>130.22999999999999</v>
      </c>
      <c r="AG11" s="15">
        <v>136.66999999999999</v>
      </c>
      <c r="AH11" s="16">
        <v>122.06</v>
      </c>
    </row>
    <row r="12" spans="1:34" x14ac:dyDescent="0.4">
      <c r="A12" s="5">
        <v>11</v>
      </c>
      <c r="B12" s="6" t="s">
        <v>23</v>
      </c>
      <c r="C12" s="6" t="s">
        <v>17</v>
      </c>
      <c r="D12" s="7" t="s">
        <v>8</v>
      </c>
      <c r="E12" s="7" t="s">
        <v>9</v>
      </c>
      <c r="F12" s="8">
        <v>85.5</v>
      </c>
      <c r="G12" s="8">
        <v>19.7</v>
      </c>
      <c r="H12" s="8">
        <v>2.9</v>
      </c>
      <c r="I12" s="8">
        <v>14.6</v>
      </c>
      <c r="J12" s="8">
        <v>99.6</v>
      </c>
      <c r="K12" s="15">
        <v>4.87</v>
      </c>
      <c r="L12" s="15">
        <v>6.59</v>
      </c>
      <c r="M12" s="15">
        <v>8.98</v>
      </c>
      <c r="N12" s="15">
        <v>0.92</v>
      </c>
      <c r="O12" s="15">
        <v>0.4</v>
      </c>
      <c r="P12" s="15">
        <v>-0.9</v>
      </c>
      <c r="Q12" s="15">
        <v>-2.4</v>
      </c>
      <c r="R12" s="15">
        <v>17.329999999999998</v>
      </c>
      <c r="S12" s="15">
        <v>7.54</v>
      </c>
      <c r="T12" s="15">
        <v>0.63</v>
      </c>
      <c r="U12" s="15">
        <v>14.48</v>
      </c>
      <c r="V12" s="15">
        <v>5.65</v>
      </c>
      <c r="W12" s="15">
        <v>-57.17</v>
      </c>
      <c r="X12" s="15">
        <v>-0.8</v>
      </c>
      <c r="Y12" s="15">
        <v>0.03</v>
      </c>
      <c r="Z12" s="15">
        <v>0.44</v>
      </c>
      <c r="AA12" s="15">
        <v>0.04</v>
      </c>
      <c r="AB12" s="15">
        <v>0.22</v>
      </c>
      <c r="AC12" s="15">
        <v>1.2</v>
      </c>
      <c r="AD12" s="15">
        <v>-0.17</v>
      </c>
      <c r="AE12" s="15">
        <v>1.21</v>
      </c>
      <c r="AF12" s="15">
        <v>157.57</v>
      </c>
      <c r="AG12" s="15">
        <v>174.61</v>
      </c>
      <c r="AH12" s="16">
        <v>138.38999999999999</v>
      </c>
    </row>
    <row r="13" spans="1:34" x14ac:dyDescent="0.4">
      <c r="A13" s="5">
        <v>12</v>
      </c>
      <c r="B13" s="6" t="s">
        <v>24</v>
      </c>
      <c r="C13" s="6" t="s">
        <v>13</v>
      </c>
      <c r="D13" s="7" t="s">
        <v>4</v>
      </c>
      <c r="E13" s="7" t="s">
        <v>9</v>
      </c>
      <c r="F13" s="8">
        <v>80.5</v>
      </c>
      <c r="G13" s="8">
        <v>18.5</v>
      </c>
      <c r="H13" s="8">
        <v>3.5</v>
      </c>
      <c r="I13" s="8">
        <v>18.8</v>
      </c>
      <c r="J13" s="8">
        <v>99.4</v>
      </c>
      <c r="K13" s="15">
        <v>5.18</v>
      </c>
      <c r="L13" s="15">
        <v>7.94</v>
      </c>
      <c r="M13" s="15">
        <v>9.18</v>
      </c>
      <c r="N13" s="15">
        <v>1.77</v>
      </c>
      <c r="O13" s="15">
        <v>0.13</v>
      </c>
      <c r="P13" s="15">
        <v>-0.3</v>
      </c>
      <c r="Q13" s="15">
        <v>-1.45</v>
      </c>
      <c r="R13" s="15">
        <v>23.7</v>
      </c>
      <c r="S13" s="15">
        <v>16.239999999999998</v>
      </c>
      <c r="T13" s="15">
        <v>4.16</v>
      </c>
      <c r="U13" s="15">
        <v>19.329999999999998</v>
      </c>
      <c r="V13" s="15">
        <v>7.4</v>
      </c>
      <c r="W13" s="15">
        <v>-29.44</v>
      </c>
      <c r="X13" s="15">
        <v>-0.49</v>
      </c>
      <c r="Y13" s="15">
        <v>0.41</v>
      </c>
      <c r="Z13" s="15">
        <v>0.77</v>
      </c>
      <c r="AA13" s="15">
        <v>0</v>
      </c>
      <c r="AB13" s="15">
        <v>0.25</v>
      </c>
      <c r="AC13" s="15">
        <v>1.44</v>
      </c>
      <c r="AD13" s="15">
        <v>0.06</v>
      </c>
      <c r="AE13" s="15">
        <v>-0.89</v>
      </c>
      <c r="AF13" s="15">
        <v>152.38999999999999</v>
      </c>
      <c r="AG13" s="15">
        <v>172.83</v>
      </c>
      <c r="AH13" s="16">
        <v>137.77000000000001</v>
      </c>
    </row>
    <row r="14" spans="1:34" x14ac:dyDescent="0.4">
      <c r="A14" s="5">
        <v>13</v>
      </c>
      <c r="B14" s="6" t="s">
        <v>25</v>
      </c>
      <c r="C14" s="6" t="s">
        <v>19</v>
      </c>
      <c r="D14" s="7" t="s">
        <v>8</v>
      </c>
      <c r="E14" s="7" t="s">
        <v>9</v>
      </c>
      <c r="F14" s="8">
        <v>76.5</v>
      </c>
      <c r="G14" s="8">
        <v>19.2</v>
      </c>
      <c r="H14" s="8">
        <v>3</v>
      </c>
      <c r="I14" s="8">
        <v>15.7</v>
      </c>
      <c r="J14" s="8">
        <v>99.3</v>
      </c>
      <c r="K14" s="15">
        <v>3.18</v>
      </c>
      <c r="L14" s="15">
        <v>5.72</v>
      </c>
      <c r="M14" s="15">
        <v>7.12</v>
      </c>
      <c r="N14" s="15">
        <v>2.33</v>
      </c>
      <c r="O14" s="15">
        <v>0.12</v>
      </c>
      <c r="P14" s="15">
        <v>-0.56999999999999995</v>
      </c>
      <c r="Q14" s="15">
        <v>-1.74</v>
      </c>
      <c r="R14" s="15">
        <v>18.22</v>
      </c>
      <c r="S14" s="15">
        <v>15.32</v>
      </c>
      <c r="T14" s="15">
        <v>3.16</v>
      </c>
      <c r="U14" s="15">
        <v>16.22</v>
      </c>
      <c r="V14" s="15">
        <v>6.13</v>
      </c>
      <c r="W14" s="15">
        <v>-32.200000000000003</v>
      </c>
      <c r="X14" s="15">
        <v>-0.93</v>
      </c>
      <c r="Y14" s="15">
        <v>0</v>
      </c>
      <c r="Z14" s="15">
        <v>1.45</v>
      </c>
      <c r="AA14" s="15">
        <v>0.02</v>
      </c>
      <c r="AB14" s="15">
        <v>0.14000000000000001</v>
      </c>
      <c r="AC14" s="15">
        <v>2.17</v>
      </c>
      <c r="AD14" s="15">
        <v>-0.41</v>
      </c>
      <c r="AE14" s="15">
        <v>-0.68</v>
      </c>
      <c r="AF14" s="15">
        <v>152.97999999999999</v>
      </c>
      <c r="AG14" s="15">
        <v>169.75</v>
      </c>
      <c r="AH14" s="16">
        <v>135.43</v>
      </c>
    </row>
    <row r="15" spans="1:34" x14ac:dyDescent="0.4">
      <c r="A15" s="5">
        <v>14</v>
      </c>
      <c r="B15" s="6" t="s">
        <v>26</v>
      </c>
      <c r="C15" s="6" t="s">
        <v>3</v>
      </c>
      <c r="D15" s="7" t="s">
        <v>4</v>
      </c>
      <c r="E15" s="7" t="s">
        <v>9</v>
      </c>
      <c r="F15" s="8">
        <v>82</v>
      </c>
      <c r="G15" s="8">
        <v>18.3</v>
      </c>
      <c r="H15" s="8">
        <v>3</v>
      </c>
      <c r="I15" s="8">
        <v>16.2</v>
      </c>
      <c r="J15" s="8">
        <v>99.8</v>
      </c>
      <c r="K15" s="15">
        <v>4.79</v>
      </c>
      <c r="L15" s="15">
        <v>7.94</v>
      </c>
      <c r="M15" s="15">
        <v>10.83</v>
      </c>
      <c r="N15" s="15">
        <v>0.68</v>
      </c>
      <c r="O15" s="15">
        <v>-0.42</v>
      </c>
      <c r="P15" s="15">
        <v>-0.45</v>
      </c>
      <c r="Q15" s="15">
        <v>-1.1200000000000001</v>
      </c>
      <c r="R15" s="15">
        <v>18.97</v>
      </c>
      <c r="S15" s="15">
        <v>14.29</v>
      </c>
      <c r="T15" s="15">
        <v>0.44</v>
      </c>
      <c r="U15" s="15">
        <v>16.07</v>
      </c>
      <c r="V15" s="15">
        <v>10.039999999999999</v>
      </c>
      <c r="W15" s="15">
        <v>-11.75</v>
      </c>
      <c r="X15" s="15">
        <v>-0.91</v>
      </c>
      <c r="Y15" s="15">
        <v>0.09</v>
      </c>
      <c r="Z15" s="15">
        <v>1.34</v>
      </c>
      <c r="AA15" s="15">
        <v>0.04</v>
      </c>
      <c r="AB15" s="15">
        <v>0.17</v>
      </c>
      <c r="AC15" s="15">
        <v>2.89</v>
      </c>
      <c r="AD15" s="15">
        <v>-0.74</v>
      </c>
      <c r="AE15" s="15">
        <v>3.13</v>
      </c>
      <c r="AF15" s="15">
        <v>147.77000000000001</v>
      </c>
      <c r="AG15" s="15">
        <v>163.68</v>
      </c>
      <c r="AH15" s="16">
        <v>134.63</v>
      </c>
    </row>
    <row r="16" spans="1:34" x14ac:dyDescent="0.4">
      <c r="A16" s="5">
        <v>15</v>
      </c>
      <c r="B16" s="6" t="s">
        <v>27</v>
      </c>
      <c r="C16" s="6" t="s">
        <v>3</v>
      </c>
      <c r="D16" s="7" t="s">
        <v>8</v>
      </c>
      <c r="E16" s="7" t="s">
        <v>9</v>
      </c>
      <c r="F16" s="8">
        <v>82.5</v>
      </c>
      <c r="G16" s="8">
        <v>20.7</v>
      </c>
      <c r="H16" s="8">
        <v>3.1</v>
      </c>
      <c r="I16" s="8">
        <v>14.7</v>
      </c>
      <c r="J16" s="8">
        <v>99.3</v>
      </c>
      <c r="K16" s="15">
        <v>3.66</v>
      </c>
      <c r="L16" s="15">
        <v>5.8</v>
      </c>
      <c r="M16" s="15">
        <v>6.77</v>
      </c>
      <c r="N16" s="15">
        <v>-0.02</v>
      </c>
      <c r="O16" s="15">
        <v>0.3</v>
      </c>
      <c r="P16" s="15">
        <v>0.33</v>
      </c>
      <c r="Q16" s="15">
        <v>-1.57</v>
      </c>
      <c r="R16" s="15">
        <v>20.64</v>
      </c>
      <c r="S16" s="15">
        <v>14.62</v>
      </c>
      <c r="T16" s="15">
        <v>2.08</v>
      </c>
      <c r="U16" s="15">
        <v>21.23</v>
      </c>
      <c r="V16" s="15">
        <v>3.33</v>
      </c>
      <c r="W16" s="15">
        <v>23.49</v>
      </c>
      <c r="X16" s="15">
        <v>-0.81</v>
      </c>
      <c r="Y16" s="15">
        <v>-0.09</v>
      </c>
      <c r="Z16" s="15">
        <v>1.73</v>
      </c>
      <c r="AA16" s="15">
        <v>0.06</v>
      </c>
      <c r="AB16" s="15">
        <v>0.22</v>
      </c>
      <c r="AC16" s="15">
        <v>1.2</v>
      </c>
      <c r="AD16" s="15">
        <v>0.13</v>
      </c>
      <c r="AE16" s="15">
        <v>3.22</v>
      </c>
      <c r="AF16" s="15">
        <v>146.37</v>
      </c>
      <c r="AG16" s="15">
        <v>170.6</v>
      </c>
      <c r="AH16" s="16">
        <v>143.16999999999999</v>
      </c>
    </row>
    <row r="17" spans="1:34" x14ac:dyDescent="0.4">
      <c r="A17" s="5">
        <v>16</v>
      </c>
      <c r="B17" s="6" t="s">
        <v>28</v>
      </c>
      <c r="C17" s="6" t="s">
        <v>13</v>
      </c>
      <c r="D17" s="7" t="s">
        <v>8</v>
      </c>
      <c r="E17" s="7" t="s">
        <v>9</v>
      </c>
      <c r="F17" s="8">
        <v>79.5</v>
      </c>
      <c r="G17" s="8">
        <v>18.899999999999999</v>
      </c>
      <c r="H17" s="8">
        <v>3.1</v>
      </c>
      <c r="I17" s="8">
        <v>16.100000000000001</v>
      </c>
      <c r="J17" s="8">
        <v>99.8</v>
      </c>
      <c r="K17" s="15">
        <v>4.34</v>
      </c>
      <c r="L17" s="15">
        <v>7.54</v>
      </c>
      <c r="M17" s="15">
        <v>9.32</v>
      </c>
      <c r="N17" s="15">
        <v>0.43</v>
      </c>
      <c r="O17" s="15">
        <v>-0.3</v>
      </c>
      <c r="P17" s="15">
        <v>-0.76</v>
      </c>
      <c r="Q17" s="15">
        <v>-0.64</v>
      </c>
      <c r="R17" s="15">
        <v>31.73</v>
      </c>
      <c r="S17" s="15">
        <v>13.47</v>
      </c>
      <c r="T17" s="15">
        <v>1.92</v>
      </c>
      <c r="U17" s="15">
        <v>26.67</v>
      </c>
      <c r="V17" s="15">
        <v>7.82</v>
      </c>
      <c r="W17" s="15">
        <v>-36.450000000000003</v>
      </c>
      <c r="X17" s="15">
        <v>-0.64</v>
      </c>
      <c r="Y17" s="15">
        <v>-0.09</v>
      </c>
      <c r="Z17" s="15">
        <v>-0.64</v>
      </c>
      <c r="AA17" s="15">
        <v>-0.01</v>
      </c>
      <c r="AB17" s="15">
        <v>0.27</v>
      </c>
      <c r="AC17" s="15">
        <v>1.05</v>
      </c>
      <c r="AD17" s="15">
        <v>0.28999999999999998</v>
      </c>
      <c r="AE17" s="15">
        <v>-1.42</v>
      </c>
      <c r="AF17" s="15">
        <v>162.13999999999999</v>
      </c>
      <c r="AG17" s="15">
        <v>185.62</v>
      </c>
      <c r="AH17" s="16">
        <v>143.79</v>
      </c>
    </row>
    <row r="18" spans="1:34" x14ac:dyDescent="0.4">
      <c r="A18" s="5">
        <v>17</v>
      </c>
      <c r="B18" s="6" t="s">
        <v>29</v>
      </c>
      <c r="C18" s="6" t="s">
        <v>13</v>
      </c>
      <c r="D18" s="7" t="s">
        <v>8</v>
      </c>
      <c r="E18" s="7" t="s">
        <v>9</v>
      </c>
      <c r="F18" s="8">
        <v>82</v>
      </c>
      <c r="G18" s="8">
        <v>19</v>
      </c>
      <c r="H18" s="8">
        <v>3.1</v>
      </c>
      <c r="I18" s="8">
        <v>16.100000000000001</v>
      </c>
      <c r="J18" s="8">
        <v>99.6</v>
      </c>
      <c r="K18" s="15">
        <v>4.6399999999999997</v>
      </c>
      <c r="L18" s="15">
        <v>7.35</v>
      </c>
      <c r="M18" s="15">
        <v>9.2799999999999994</v>
      </c>
      <c r="N18" s="15">
        <v>1.47</v>
      </c>
      <c r="O18" s="15">
        <v>-0.28000000000000003</v>
      </c>
      <c r="P18" s="15">
        <v>-0.91</v>
      </c>
      <c r="Q18" s="15">
        <v>-2.6</v>
      </c>
      <c r="R18" s="15">
        <v>19.68</v>
      </c>
      <c r="S18" s="15">
        <v>13.95</v>
      </c>
      <c r="T18" s="15">
        <v>4.47</v>
      </c>
      <c r="U18" s="15">
        <v>10.54</v>
      </c>
      <c r="V18" s="15">
        <v>7.73</v>
      </c>
      <c r="W18" s="15">
        <v>-42.36</v>
      </c>
      <c r="X18" s="15">
        <v>-0.28000000000000003</v>
      </c>
      <c r="Y18" s="15">
        <v>-0.31</v>
      </c>
      <c r="Z18" s="15">
        <v>-0.91</v>
      </c>
      <c r="AA18" s="15">
        <v>0.02</v>
      </c>
      <c r="AB18" s="15">
        <v>0.28999999999999998</v>
      </c>
      <c r="AC18" s="15">
        <v>2.0499999999999998</v>
      </c>
      <c r="AD18" s="15">
        <v>-0.7</v>
      </c>
      <c r="AE18" s="15">
        <v>1.17</v>
      </c>
      <c r="AF18" s="15">
        <v>157.02000000000001</v>
      </c>
      <c r="AG18" s="15">
        <v>171.38</v>
      </c>
      <c r="AH18" s="16">
        <v>133.6</v>
      </c>
    </row>
    <row r="19" spans="1:34" x14ac:dyDescent="0.4">
      <c r="A19" s="5">
        <v>18</v>
      </c>
      <c r="B19" s="6" t="s">
        <v>30</v>
      </c>
      <c r="C19" s="6" t="s">
        <v>11</v>
      </c>
      <c r="D19" s="7" t="s">
        <v>4</v>
      </c>
      <c r="E19" s="7" t="s">
        <v>9</v>
      </c>
      <c r="F19" s="8">
        <v>94.5</v>
      </c>
      <c r="G19" s="8">
        <v>19</v>
      </c>
      <c r="H19" s="8">
        <v>2.9</v>
      </c>
      <c r="I19" s="8">
        <v>15.1</v>
      </c>
      <c r="J19" s="8">
        <v>99.5</v>
      </c>
      <c r="K19" s="15">
        <v>5.25</v>
      </c>
      <c r="L19" s="15">
        <v>6.47</v>
      </c>
      <c r="M19" s="15">
        <v>8.73</v>
      </c>
      <c r="N19" s="15">
        <v>-0.17</v>
      </c>
      <c r="O19" s="15">
        <v>0.13</v>
      </c>
      <c r="P19" s="15">
        <v>-1.37</v>
      </c>
      <c r="Q19" s="15">
        <v>-0.88</v>
      </c>
      <c r="R19" s="15">
        <v>32.49</v>
      </c>
      <c r="S19" s="15">
        <v>5.64</v>
      </c>
      <c r="T19" s="15">
        <v>1.44</v>
      </c>
      <c r="U19" s="15">
        <v>31.65</v>
      </c>
      <c r="V19" s="15">
        <v>7.81</v>
      </c>
      <c r="W19" s="15">
        <v>39.33</v>
      </c>
      <c r="X19" s="15">
        <v>-0.1</v>
      </c>
      <c r="Y19" s="15">
        <v>-0.52</v>
      </c>
      <c r="Z19" s="15">
        <v>-0.47</v>
      </c>
      <c r="AA19" s="15">
        <v>0.02</v>
      </c>
      <c r="AB19" s="15">
        <v>-0.01</v>
      </c>
      <c r="AC19" s="15">
        <v>0.47</v>
      </c>
      <c r="AD19" s="15">
        <v>-0.03</v>
      </c>
      <c r="AE19" s="15">
        <v>1.35</v>
      </c>
      <c r="AF19" s="15">
        <v>141.58000000000001</v>
      </c>
      <c r="AG19" s="15">
        <v>186.11</v>
      </c>
      <c r="AH19" s="16">
        <v>126.43</v>
      </c>
    </row>
    <row r="20" spans="1:34" x14ac:dyDescent="0.4">
      <c r="A20" s="5">
        <v>19</v>
      </c>
      <c r="B20" s="6" t="s">
        <v>31</v>
      </c>
      <c r="C20" s="6" t="s">
        <v>32</v>
      </c>
      <c r="D20" s="7" t="s">
        <v>8</v>
      </c>
      <c r="E20" s="7" t="s">
        <v>5</v>
      </c>
      <c r="F20" s="8">
        <v>83.5</v>
      </c>
      <c r="G20" s="8">
        <v>19.399999999999999</v>
      </c>
      <c r="H20" s="8">
        <v>3.1</v>
      </c>
      <c r="I20" s="8">
        <v>16.2</v>
      </c>
      <c r="J20" s="8">
        <v>99.6</v>
      </c>
      <c r="K20" s="15">
        <v>3.94</v>
      </c>
      <c r="L20" s="15">
        <v>6.82</v>
      </c>
      <c r="M20" s="15">
        <v>9.73</v>
      </c>
      <c r="N20" s="15">
        <v>1.23</v>
      </c>
      <c r="O20" s="15">
        <v>0.71</v>
      </c>
      <c r="P20" s="15">
        <v>-0.6</v>
      </c>
      <c r="Q20" s="15">
        <v>-1.35</v>
      </c>
      <c r="R20" s="15">
        <v>19.04</v>
      </c>
      <c r="S20" s="15">
        <v>13.92</v>
      </c>
      <c r="T20" s="15">
        <v>1.93</v>
      </c>
      <c r="U20" s="15">
        <v>19.39</v>
      </c>
      <c r="V20" s="15">
        <v>7.59</v>
      </c>
      <c r="W20" s="15">
        <v>-28.49</v>
      </c>
      <c r="X20" s="15">
        <v>-0.44</v>
      </c>
      <c r="Y20" s="15">
        <v>-0.08</v>
      </c>
      <c r="Z20" s="15">
        <v>0.2</v>
      </c>
      <c r="AA20" s="15">
        <v>0.03</v>
      </c>
      <c r="AB20" s="15">
        <v>0.17</v>
      </c>
      <c r="AC20" s="15">
        <v>0.75</v>
      </c>
      <c r="AD20" s="15">
        <v>0.12</v>
      </c>
      <c r="AE20" s="15">
        <v>0.84</v>
      </c>
      <c r="AF20" s="15">
        <v>148.38999999999999</v>
      </c>
      <c r="AG20" s="15">
        <v>170.21</v>
      </c>
      <c r="AH20" s="16">
        <v>135.57</v>
      </c>
    </row>
    <row r="21" spans="1:34" x14ac:dyDescent="0.4">
      <c r="A21" s="5">
        <v>20</v>
      </c>
      <c r="B21" s="6" t="s">
        <v>33</v>
      </c>
      <c r="C21" s="6" t="s">
        <v>15</v>
      </c>
      <c r="D21" s="9"/>
      <c r="E21" s="7" t="s">
        <v>9</v>
      </c>
      <c r="F21" s="8">
        <v>82</v>
      </c>
      <c r="G21" s="8">
        <v>20.8</v>
      </c>
      <c r="H21" s="8">
        <v>3.7</v>
      </c>
      <c r="I21" s="8">
        <v>17.7</v>
      </c>
      <c r="J21" s="8">
        <v>98</v>
      </c>
      <c r="K21" s="15">
        <v>4.71</v>
      </c>
      <c r="L21" s="15">
        <v>6.43</v>
      </c>
      <c r="M21" s="15">
        <v>8.6300000000000008</v>
      </c>
      <c r="N21" s="15">
        <v>0.84</v>
      </c>
      <c r="O21" s="15">
        <v>0.57999999999999996</v>
      </c>
      <c r="P21" s="15">
        <v>0.35</v>
      </c>
      <c r="Q21" s="15">
        <v>-0.41</v>
      </c>
      <c r="R21" s="15">
        <v>29.39</v>
      </c>
      <c r="S21" s="15">
        <v>19.239999999999998</v>
      </c>
      <c r="T21" s="15">
        <v>0.28999999999999998</v>
      </c>
      <c r="U21" s="15">
        <v>26.93</v>
      </c>
      <c r="V21" s="15">
        <v>7.63</v>
      </c>
      <c r="W21" s="15">
        <v>-11.78</v>
      </c>
      <c r="X21" s="15">
        <v>-0.89</v>
      </c>
      <c r="Y21" s="15">
        <v>-0.25</v>
      </c>
      <c r="Z21" s="15">
        <v>0.63</v>
      </c>
      <c r="AA21" s="15">
        <v>0.03</v>
      </c>
      <c r="AB21" s="15">
        <v>0.17</v>
      </c>
      <c r="AC21" s="15">
        <v>0.62</v>
      </c>
      <c r="AD21" s="15">
        <v>0.13</v>
      </c>
      <c r="AE21" s="15">
        <v>-0.35</v>
      </c>
      <c r="AF21" s="15">
        <v>153.58000000000001</v>
      </c>
      <c r="AG21" s="15">
        <v>180.8</v>
      </c>
      <c r="AH21" s="16">
        <v>140.36000000000001</v>
      </c>
    </row>
    <row r="22" spans="1:34" x14ac:dyDescent="0.4">
      <c r="A22" s="5">
        <v>21</v>
      </c>
      <c r="B22" s="6" t="s">
        <v>34</v>
      </c>
      <c r="C22" s="10"/>
      <c r="D22" s="9"/>
      <c r="E22" s="9"/>
      <c r="F22" s="8">
        <v>86.5</v>
      </c>
      <c r="G22" s="8">
        <v>18.5</v>
      </c>
      <c r="H22" s="8">
        <v>2.7</v>
      </c>
      <c r="I22" s="8">
        <v>14.4</v>
      </c>
      <c r="J22" s="8">
        <v>99.9</v>
      </c>
      <c r="K22" s="15">
        <v>3.34</v>
      </c>
      <c r="L22" s="15">
        <v>4.58</v>
      </c>
      <c r="M22" s="15">
        <v>6.18</v>
      </c>
      <c r="N22" s="15">
        <v>0.71</v>
      </c>
      <c r="O22" s="15">
        <v>7.0000000000000007E-2</v>
      </c>
      <c r="P22" s="15">
        <v>-0.76</v>
      </c>
      <c r="Q22" s="15">
        <v>-1.54</v>
      </c>
      <c r="R22" s="15">
        <v>4.3499999999999996</v>
      </c>
      <c r="S22" s="15">
        <v>6.52</v>
      </c>
      <c r="T22" s="15">
        <v>-2.57</v>
      </c>
      <c r="U22" s="15">
        <v>4.7699999999999996</v>
      </c>
      <c r="V22" s="15">
        <v>4.79</v>
      </c>
      <c r="W22" s="15">
        <v>-28.23</v>
      </c>
      <c r="X22" s="15">
        <v>-0.91</v>
      </c>
      <c r="Y22" s="15">
        <v>-0.1</v>
      </c>
      <c r="Z22" s="17"/>
      <c r="AA22" s="17"/>
      <c r="AB22" s="17"/>
      <c r="AC22" s="15">
        <v>1.3</v>
      </c>
      <c r="AD22" s="17"/>
      <c r="AE22" s="17"/>
      <c r="AF22" s="15">
        <v>128.85</v>
      </c>
      <c r="AG22" s="15">
        <v>134.15</v>
      </c>
      <c r="AH22" s="16">
        <v>121.87</v>
      </c>
    </row>
    <row r="23" spans="1:34" x14ac:dyDescent="0.4">
      <c r="A23" s="5">
        <v>22</v>
      </c>
      <c r="B23" s="6" t="s">
        <v>35</v>
      </c>
      <c r="C23" s="6" t="s">
        <v>11</v>
      </c>
      <c r="D23" s="7" t="s">
        <v>4</v>
      </c>
      <c r="E23" s="7" t="s">
        <v>5</v>
      </c>
      <c r="F23" s="8">
        <v>86.5</v>
      </c>
      <c r="G23" s="8">
        <v>19.3</v>
      </c>
      <c r="H23" s="8">
        <v>3.3</v>
      </c>
      <c r="I23" s="8">
        <v>17.2</v>
      </c>
      <c r="J23" s="8">
        <v>99.4</v>
      </c>
      <c r="K23" s="15">
        <v>5.83</v>
      </c>
      <c r="L23" s="15">
        <v>9.14</v>
      </c>
      <c r="M23" s="15">
        <v>11.23</v>
      </c>
      <c r="N23" s="15">
        <v>1.74</v>
      </c>
      <c r="O23" s="15">
        <v>-0.36</v>
      </c>
      <c r="P23" s="15">
        <v>-0.86</v>
      </c>
      <c r="Q23" s="15">
        <v>-0.39</v>
      </c>
      <c r="R23" s="15">
        <v>19.71</v>
      </c>
      <c r="S23" s="15">
        <v>13.09</v>
      </c>
      <c r="T23" s="15">
        <v>2.2999999999999998</v>
      </c>
      <c r="U23" s="15">
        <v>20.079999999999998</v>
      </c>
      <c r="V23" s="15">
        <v>9.48</v>
      </c>
      <c r="W23" s="15">
        <v>17.239999999999998</v>
      </c>
      <c r="X23" s="15">
        <v>-0.69</v>
      </c>
      <c r="Y23" s="15">
        <v>-0.01</v>
      </c>
      <c r="Z23" s="15">
        <v>1.86</v>
      </c>
      <c r="AA23" s="15">
        <v>0.05</v>
      </c>
      <c r="AB23" s="15">
        <v>0.13</v>
      </c>
      <c r="AC23" s="15">
        <v>3.51</v>
      </c>
      <c r="AD23" s="15">
        <v>-0.43</v>
      </c>
      <c r="AE23" s="15">
        <v>1.87</v>
      </c>
      <c r="AF23" s="15">
        <v>150.19999999999999</v>
      </c>
      <c r="AG23" s="15">
        <v>175.7</v>
      </c>
      <c r="AH23" s="16">
        <v>138.03</v>
      </c>
    </row>
    <row r="24" spans="1:34" x14ac:dyDescent="0.4">
      <c r="A24" s="5">
        <v>23</v>
      </c>
      <c r="B24" s="6" t="s">
        <v>36</v>
      </c>
      <c r="C24" s="6" t="s">
        <v>37</v>
      </c>
      <c r="D24" s="7" t="s">
        <v>4</v>
      </c>
      <c r="E24" s="7" t="s">
        <v>9</v>
      </c>
      <c r="F24" s="8">
        <v>92</v>
      </c>
      <c r="G24" s="8">
        <v>19.3</v>
      </c>
      <c r="H24" s="8">
        <v>3.1</v>
      </c>
      <c r="I24" s="8">
        <v>16</v>
      </c>
      <c r="J24" s="8">
        <v>99.6</v>
      </c>
      <c r="K24" s="15">
        <v>6.6</v>
      </c>
      <c r="L24" s="15">
        <v>8.91</v>
      </c>
      <c r="M24" s="15">
        <v>10.53</v>
      </c>
      <c r="N24" s="15">
        <v>1.04</v>
      </c>
      <c r="O24" s="15">
        <v>-0.5</v>
      </c>
      <c r="P24" s="15">
        <v>-1.22</v>
      </c>
      <c r="Q24" s="15">
        <v>-1.59</v>
      </c>
      <c r="R24" s="15">
        <v>19.84</v>
      </c>
      <c r="S24" s="15">
        <v>9.5399999999999991</v>
      </c>
      <c r="T24" s="15">
        <v>2.06</v>
      </c>
      <c r="U24" s="15">
        <v>12.79</v>
      </c>
      <c r="V24" s="15">
        <v>9.89</v>
      </c>
      <c r="W24" s="15">
        <v>43.83</v>
      </c>
      <c r="X24" s="15">
        <v>-0.83</v>
      </c>
      <c r="Y24" s="15">
        <v>-0.24</v>
      </c>
      <c r="Z24" s="15">
        <v>0.28999999999999998</v>
      </c>
      <c r="AA24" s="15">
        <v>0.03</v>
      </c>
      <c r="AB24" s="15">
        <v>0.18</v>
      </c>
      <c r="AC24" s="15">
        <v>4.09</v>
      </c>
      <c r="AD24" s="15">
        <v>-1.33</v>
      </c>
      <c r="AE24" s="15">
        <v>7.07</v>
      </c>
      <c r="AF24" s="15">
        <v>146.1</v>
      </c>
      <c r="AG24" s="15">
        <v>167.65</v>
      </c>
      <c r="AH24" s="16">
        <v>133.5</v>
      </c>
    </row>
    <row r="25" spans="1:34" x14ac:dyDescent="0.4">
      <c r="A25" s="5">
        <v>24</v>
      </c>
      <c r="B25" s="6" t="s">
        <v>38</v>
      </c>
      <c r="C25" s="6" t="s">
        <v>39</v>
      </c>
      <c r="D25" s="9"/>
      <c r="E25" s="7" t="s">
        <v>9</v>
      </c>
      <c r="F25" s="8">
        <v>75</v>
      </c>
      <c r="G25" s="8">
        <v>19.600000000000001</v>
      </c>
      <c r="H25" s="8">
        <v>3.1</v>
      </c>
      <c r="I25" s="8">
        <v>15.9</v>
      </c>
      <c r="J25" s="8">
        <v>99.9</v>
      </c>
      <c r="K25" s="15">
        <v>4.12</v>
      </c>
      <c r="L25" s="15">
        <v>5.48</v>
      </c>
      <c r="M25" s="15">
        <v>8.01</v>
      </c>
      <c r="N25" s="15">
        <v>0.39</v>
      </c>
      <c r="O25" s="15">
        <v>-0.13</v>
      </c>
      <c r="P25" s="15">
        <v>-1.33</v>
      </c>
      <c r="Q25" s="15">
        <v>-0.51</v>
      </c>
      <c r="R25" s="15">
        <v>14.5</v>
      </c>
      <c r="S25" s="15">
        <v>3.34</v>
      </c>
      <c r="T25" s="15">
        <v>0.24</v>
      </c>
      <c r="U25" s="15">
        <v>15.38</v>
      </c>
      <c r="V25" s="15">
        <v>7.18</v>
      </c>
      <c r="W25" s="15">
        <v>4.53</v>
      </c>
      <c r="X25" s="15">
        <v>-0.22</v>
      </c>
      <c r="Y25" s="15">
        <v>-0.3</v>
      </c>
      <c r="Z25" s="15">
        <v>0.73</v>
      </c>
      <c r="AA25" s="15">
        <v>0.02</v>
      </c>
      <c r="AB25" s="15">
        <v>0.09</v>
      </c>
      <c r="AC25" s="15">
        <v>1.55</v>
      </c>
      <c r="AD25" s="15">
        <v>-0.57999999999999996</v>
      </c>
      <c r="AE25" s="15">
        <v>2.39</v>
      </c>
      <c r="AF25" s="15">
        <v>130.97999999999999</v>
      </c>
      <c r="AG25" s="15">
        <v>151.86000000000001</v>
      </c>
      <c r="AH25" s="16">
        <v>122.46</v>
      </c>
    </row>
    <row r="26" spans="1:34" x14ac:dyDescent="0.4">
      <c r="A26" s="5">
        <v>25</v>
      </c>
      <c r="B26" s="6" t="s">
        <v>40</v>
      </c>
      <c r="C26" s="6" t="s">
        <v>32</v>
      </c>
      <c r="D26" s="7" t="s">
        <v>8</v>
      </c>
      <c r="E26" s="7" t="s">
        <v>5</v>
      </c>
      <c r="F26" s="8">
        <v>89</v>
      </c>
      <c r="G26" s="8">
        <v>16.100000000000001</v>
      </c>
      <c r="H26" s="8">
        <v>2.4</v>
      </c>
      <c r="I26" s="8">
        <v>15</v>
      </c>
      <c r="J26" s="8">
        <v>100</v>
      </c>
      <c r="K26" s="15">
        <v>5.51</v>
      </c>
      <c r="L26" s="15">
        <v>8.15</v>
      </c>
      <c r="M26" s="15">
        <v>11.41</v>
      </c>
      <c r="N26" s="15">
        <v>1.78</v>
      </c>
      <c r="O26" s="15">
        <v>0.71</v>
      </c>
      <c r="P26" s="15">
        <v>-2.41</v>
      </c>
      <c r="Q26" s="15">
        <v>-0.12</v>
      </c>
      <c r="R26" s="15">
        <v>21.58</v>
      </c>
      <c r="S26" s="15">
        <v>8.3000000000000007</v>
      </c>
      <c r="T26" s="15">
        <v>-2.4700000000000002</v>
      </c>
      <c r="U26" s="15">
        <v>17.29</v>
      </c>
      <c r="V26" s="15">
        <v>9.43</v>
      </c>
      <c r="W26" s="15">
        <v>-32.35</v>
      </c>
      <c r="X26" s="15">
        <v>-0.52</v>
      </c>
      <c r="Y26" s="15">
        <v>0.76</v>
      </c>
      <c r="Z26" s="15">
        <v>0.4</v>
      </c>
      <c r="AA26" s="15">
        <v>0.02</v>
      </c>
      <c r="AB26" s="15">
        <v>0.18</v>
      </c>
      <c r="AC26" s="15">
        <v>1.96</v>
      </c>
      <c r="AD26" s="15">
        <v>0.09</v>
      </c>
      <c r="AE26" s="15">
        <v>0.85</v>
      </c>
      <c r="AF26" s="15">
        <v>158.65</v>
      </c>
      <c r="AG26" s="15">
        <v>183.04</v>
      </c>
      <c r="AH26" s="16">
        <v>140.38</v>
      </c>
    </row>
    <row r="27" spans="1:34" x14ac:dyDescent="0.4">
      <c r="A27" s="5">
        <v>26</v>
      </c>
      <c r="B27" s="6" t="s">
        <v>41</v>
      </c>
      <c r="C27" s="6" t="s">
        <v>37</v>
      </c>
      <c r="D27" s="7" t="s">
        <v>4</v>
      </c>
      <c r="E27" s="7" t="s">
        <v>9</v>
      </c>
      <c r="F27" s="8">
        <v>81</v>
      </c>
      <c r="G27" s="8">
        <v>19.7</v>
      </c>
      <c r="H27" s="8">
        <v>3.2</v>
      </c>
      <c r="I27" s="8">
        <v>16.399999999999999</v>
      </c>
      <c r="J27" s="8">
        <v>99.3</v>
      </c>
      <c r="K27" s="15">
        <v>4.16</v>
      </c>
      <c r="L27" s="15">
        <v>5.66</v>
      </c>
      <c r="M27" s="15">
        <v>6.86</v>
      </c>
      <c r="N27" s="15">
        <v>0.45</v>
      </c>
      <c r="O27" s="15">
        <v>-0.42</v>
      </c>
      <c r="P27" s="15">
        <v>-1.31</v>
      </c>
      <c r="Q27" s="15">
        <v>-1.26</v>
      </c>
      <c r="R27" s="15">
        <v>23.86</v>
      </c>
      <c r="S27" s="15">
        <v>11.56</v>
      </c>
      <c r="T27" s="15">
        <v>0.28999999999999998</v>
      </c>
      <c r="U27" s="15">
        <v>19.809999999999999</v>
      </c>
      <c r="V27" s="15">
        <v>6.14</v>
      </c>
      <c r="W27" s="15">
        <v>5.39</v>
      </c>
      <c r="X27" s="15">
        <v>-0.37</v>
      </c>
      <c r="Y27" s="15">
        <v>-7.0000000000000007E-2</v>
      </c>
      <c r="Z27" s="15">
        <v>0.61</v>
      </c>
      <c r="AA27" s="15">
        <v>0.03</v>
      </c>
      <c r="AB27" s="15">
        <v>0.09</v>
      </c>
      <c r="AC27" s="15">
        <v>2.33</v>
      </c>
      <c r="AD27" s="15">
        <v>-0.97</v>
      </c>
      <c r="AE27" s="15">
        <v>5.04</v>
      </c>
      <c r="AF27" s="15">
        <v>143.99</v>
      </c>
      <c r="AG27" s="15">
        <v>170.6</v>
      </c>
      <c r="AH27" s="16">
        <v>128.1</v>
      </c>
    </row>
    <row r="28" spans="1:34" x14ac:dyDescent="0.4">
      <c r="A28" s="5">
        <v>27</v>
      </c>
      <c r="B28" s="6" t="s">
        <v>42</v>
      </c>
      <c r="C28" s="6" t="s">
        <v>43</v>
      </c>
      <c r="D28" s="7" t="s">
        <v>4</v>
      </c>
      <c r="E28" s="7" t="s">
        <v>9</v>
      </c>
      <c r="F28" s="8">
        <v>79.5</v>
      </c>
      <c r="G28" s="8">
        <v>20.2</v>
      </c>
      <c r="H28" s="8">
        <v>3.1</v>
      </c>
      <c r="I28" s="8">
        <v>15.1</v>
      </c>
      <c r="J28" s="8">
        <v>99.1</v>
      </c>
      <c r="K28" s="15">
        <v>3.61</v>
      </c>
      <c r="L28" s="15">
        <v>4.88</v>
      </c>
      <c r="M28" s="15">
        <v>5.74</v>
      </c>
      <c r="N28" s="15">
        <v>-0.32</v>
      </c>
      <c r="O28" s="15">
        <v>0.24</v>
      </c>
      <c r="P28" s="15">
        <v>-0.49</v>
      </c>
      <c r="Q28" s="15">
        <v>-1.23</v>
      </c>
      <c r="R28" s="15">
        <v>22.25</v>
      </c>
      <c r="S28" s="15">
        <v>14.04</v>
      </c>
      <c r="T28" s="15">
        <v>-1.7</v>
      </c>
      <c r="U28" s="15">
        <v>18.7</v>
      </c>
      <c r="V28" s="15">
        <v>3.91</v>
      </c>
      <c r="W28" s="15">
        <v>-3.92</v>
      </c>
      <c r="X28" s="15">
        <v>-0.49</v>
      </c>
      <c r="Y28" s="15">
        <v>-0.06</v>
      </c>
      <c r="Z28" s="15">
        <v>1.0900000000000001</v>
      </c>
      <c r="AA28" s="15">
        <v>0.02</v>
      </c>
      <c r="AB28" s="15">
        <v>0.08</v>
      </c>
      <c r="AC28" s="15">
        <v>-0.17</v>
      </c>
      <c r="AD28" s="15">
        <v>0.08</v>
      </c>
      <c r="AE28" s="15">
        <v>1.95</v>
      </c>
      <c r="AF28" s="15">
        <v>136.46</v>
      </c>
      <c r="AG28" s="15">
        <v>159.16999999999999</v>
      </c>
      <c r="AH28" s="16">
        <v>128.72</v>
      </c>
    </row>
    <row r="29" spans="1:34" x14ac:dyDescent="0.4">
      <c r="A29" s="5">
        <v>28</v>
      </c>
      <c r="B29" s="6" t="s">
        <v>44</v>
      </c>
      <c r="C29" s="6" t="s">
        <v>15</v>
      </c>
      <c r="D29" s="9"/>
      <c r="E29" s="7" t="s">
        <v>5</v>
      </c>
      <c r="F29" s="8">
        <v>78.5</v>
      </c>
      <c r="G29" s="8">
        <v>19.100000000000001</v>
      </c>
      <c r="H29" s="8">
        <v>2.8</v>
      </c>
      <c r="I29" s="8">
        <v>14.3</v>
      </c>
      <c r="J29" s="8">
        <v>99.8</v>
      </c>
      <c r="K29" s="15">
        <v>4.46</v>
      </c>
      <c r="L29" s="15">
        <v>6.73</v>
      </c>
      <c r="M29" s="15">
        <v>7.94</v>
      </c>
      <c r="N29" s="15">
        <v>0.9</v>
      </c>
      <c r="O29" s="15">
        <v>0.17</v>
      </c>
      <c r="P29" s="15">
        <v>-0.96</v>
      </c>
      <c r="Q29" s="15">
        <v>-1.76</v>
      </c>
      <c r="R29" s="15">
        <v>9.4700000000000006</v>
      </c>
      <c r="S29" s="15">
        <v>18.02</v>
      </c>
      <c r="T29" s="15">
        <v>-0.65</v>
      </c>
      <c r="U29" s="15">
        <v>11.37</v>
      </c>
      <c r="V29" s="15">
        <v>5.56</v>
      </c>
      <c r="W29" s="15">
        <v>-15.42</v>
      </c>
      <c r="X29" s="15">
        <v>-1.04</v>
      </c>
      <c r="Y29" s="15">
        <v>-0.09</v>
      </c>
      <c r="Z29" s="15">
        <v>1.95</v>
      </c>
      <c r="AA29" s="15">
        <v>0.04</v>
      </c>
      <c r="AB29" s="15">
        <v>0.19</v>
      </c>
      <c r="AC29" s="15">
        <v>1.97</v>
      </c>
      <c r="AD29" s="15">
        <v>0.03</v>
      </c>
      <c r="AE29" s="15">
        <v>1.78</v>
      </c>
      <c r="AF29" s="15">
        <v>149</v>
      </c>
      <c r="AG29" s="15">
        <v>166.37</v>
      </c>
      <c r="AH29" s="16">
        <v>140.85</v>
      </c>
    </row>
    <row r="30" spans="1:34" x14ac:dyDescent="0.4">
      <c r="A30" s="5">
        <v>29</v>
      </c>
      <c r="B30" s="6" t="s">
        <v>45</v>
      </c>
      <c r="C30" s="6" t="s">
        <v>7</v>
      </c>
      <c r="D30" s="7" t="s">
        <v>8</v>
      </c>
      <c r="E30" s="7" t="s">
        <v>9</v>
      </c>
      <c r="F30" s="8">
        <v>82.5</v>
      </c>
      <c r="G30" s="8">
        <v>19.2</v>
      </c>
      <c r="H30" s="8">
        <v>2.9</v>
      </c>
      <c r="I30" s="8">
        <v>15.2</v>
      </c>
      <c r="J30" s="8">
        <v>99.5</v>
      </c>
      <c r="K30" s="15">
        <v>3.8</v>
      </c>
      <c r="L30" s="15">
        <v>3.32</v>
      </c>
      <c r="M30" s="15">
        <v>4.4400000000000004</v>
      </c>
      <c r="N30" s="15">
        <v>0.97</v>
      </c>
      <c r="O30" s="15">
        <v>-0.02</v>
      </c>
      <c r="P30" s="15">
        <v>-1.67</v>
      </c>
      <c r="Q30" s="15">
        <v>-0.7</v>
      </c>
      <c r="R30" s="15">
        <v>20.420000000000002</v>
      </c>
      <c r="S30" s="15">
        <v>14.12</v>
      </c>
      <c r="T30" s="15">
        <v>-0.23</v>
      </c>
      <c r="U30" s="15">
        <v>19.53</v>
      </c>
      <c r="V30" s="15">
        <v>1.81</v>
      </c>
      <c r="W30" s="15">
        <v>-26.25</v>
      </c>
      <c r="X30" s="15">
        <v>-0.45</v>
      </c>
      <c r="Y30" s="15">
        <v>-0.03</v>
      </c>
      <c r="Z30" s="15">
        <v>1.41</v>
      </c>
      <c r="AA30" s="15">
        <v>0.02</v>
      </c>
      <c r="AB30" s="15">
        <v>0.14000000000000001</v>
      </c>
      <c r="AC30" s="15">
        <v>1.6</v>
      </c>
      <c r="AD30" s="15">
        <v>0.71</v>
      </c>
      <c r="AE30" s="15">
        <v>0.13</v>
      </c>
      <c r="AF30" s="15">
        <v>152.57</v>
      </c>
      <c r="AG30" s="15">
        <v>179.33</v>
      </c>
      <c r="AH30" s="16">
        <v>138.04</v>
      </c>
    </row>
    <row r="31" spans="1:34" x14ac:dyDescent="0.4">
      <c r="A31" s="5">
        <v>30</v>
      </c>
      <c r="B31" s="6" t="s">
        <v>46</v>
      </c>
      <c r="C31" s="6" t="s">
        <v>43</v>
      </c>
      <c r="D31" s="7" t="s">
        <v>8</v>
      </c>
      <c r="E31" s="7" t="s">
        <v>5</v>
      </c>
      <c r="F31" s="8">
        <v>83</v>
      </c>
      <c r="G31" s="8">
        <v>16.3</v>
      </c>
      <c r="H31" s="8">
        <v>2.4</v>
      </c>
      <c r="I31" s="8">
        <v>14.8</v>
      </c>
      <c r="J31" s="8">
        <v>100</v>
      </c>
      <c r="K31" s="15">
        <v>2.72</v>
      </c>
      <c r="L31" s="15">
        <v>3.07</v>
      </c>
      <c r="M31" s="15">
        <v>3.97</v>
      </c>
      <c r="N31" s="15">
        <v>-0.84</v>
      </c>
      <c r="O31" s="15">
        <v>-0.17</v>
      </c>
      <c r="P31" s="15">
        <v>-1.83</v>
      </c>
      <c r="Q31" s="15">
        <v>-1.61</v>
      </c>
      <c r="R31" s="15">
        <v>14.93</v>
      </c>
      <c r="S31" s="15">
        <v>15.17</v>
      </c>
      <c r="T31" s="15">
        <v>-0.34</v>
      </c>
      <c r="U31" s="15">
        <v>15.1</v>
      </c>
      <c r="V31" s="15">
        <v>2.62</v>
      </c>
      <c r="W31" s="15">
        <v>-13.71</v>
      </c>
      <c r="X31" s="15">
        <v>-0.62</v>
      </c>
      <c r="Y31" s="15">
        <v>0.3</v>
      </c>
      <c r="Z31" s="15">
        <v>2.13</v>
      </c>
      <c r="AA31" s="15">
        <v>0.01</v>
      </c>
      <c r="AB31" s="15">
        <v>-0.01</v>
      </c>
      <c r="AC31" s="15">
        <v>0.25</v>
      </c>
      <c r="AD31" s="15">
        <v>0.65</v>
      </c>
      <c r="AE31" s="15">
        <v>1.65</v>
      </c>
      <c r="AF31" s="15">
        <v>137.85</v>
      </c>
      <c r="AG31" s="15">
        <v>163.49</v>
      </c>
      <c r="AH31" s="16">
        <v>129.44</v>
      </c>
    </row>
    <row r="32" spans="1:34" x14ac:dyDescent="0.4">
      <c r="A32" s="5">
        <v>31</v>
      </c>
      <c r="B32" s="6" t="s">
        <v>47</v>
      </c>
      <c r="C32" s="6" t="s">
        <v>48</v>
      </c>
      <c r="D32" s="7" t="s">
        <v>8</v>
      </c>
      <c r="E32" s="7" t="s">
        <v>9</v>
      </c>
      <c r="F32" s="8">
        <v>85</v>
      </c>
      <c r="G32" s="8">
        <v>19.600000000000001</v>
      </c>
      <c r="H32" s="8">
        <v>3</v>
      </c>
      <c r="I32" s="8">
        <v>15.2</v>
      </c>
      <c r="J32" s="8">
        <v>99.6</v>
      </c>
      <c r="K32" s="15">
        <v>5.12</v>
      </c>
      <c r="L32" s="15">
        <v>7.74</v>
      </c>
      <c r="M32" s="15">
        <v>9.5</v>
      </c>
      <c r="N32" s="15">
        <v>-0.05</v>
      </c>
      <c r="O32" s="15">
        <v>0.44</v>
      </c>
      <c r="P32" s="15">
        <v>-1.0900000000000001</v>
      </c>
      <c r="Q32" s="15">
        <v>-0.5</v>
      </c>
      <c r="R32" s="15">
        <v>12.36</v>
      </c>
      <c r="S32" s="15">
        <v>9.9600000000000009</v>
      </c>
      <c r="T32" s="15">
        <v>-2.2799999999999998</v>
      </c>
      <c r="U32" s="15">
        <v>12.29</v>
      </c>
      <c r="V32" s="15">
        <v>8.02</v>
      </c>
      <c r="W32" s="15">
        <v>-62.56</v>
      </c>
      <c r="X32" s="15">
        <v>-0.4</v>
      </c>
      <c r="Y32" s="15">
        <v>-0.05</v>
      </c>
      <c r="Z32" s="15">
        <v>0.87</v>
      </c>
      <c r="AA32" s="15">
        <v>0.05</v>
      </c>
      <c r="AB32" s="15">
        <v>0.19</v>
      </c>
      <c r="AC32" s="15">
        <v>1.18</v>
      </c>
      <c r="AD32" s="15">
        <v>0.28999999999999998</v>
      </c>
      <c r="AE32" s="15">
        <v>2.3199999999999998</v>
      </c>
      <c r="AF32" s="15">
        <v>147.62</v>
      </c>
      <c r="AG32" s="15">
        <v>155.27000000000001</v>
      </c>
      <c r="AH32" s="16">
        <v>134.71</v>
      </c>
    </row>
    <row r="33" spans="1:34" x14ac:dyDescent="0.4">
      <c r="A33" s="5">
        <v>32</v>
      </c>
      <c r="B33" s="6" t="s">
        <v>49</v>
      </c>
      <c r="C33" s="6" t="s">
        <v>19</v>
      </c>
      <c r="D33" s="7" t="s">
        <v>8</v>
      </c>
      <c r="E33" s="7" t="s">
        <v>9</v>
      </c>
      <c r="F33" s="8">
        <v>78.5</v>
      </c>
      <c r="G33" s="8">
        <v>19.5</v>
      </c>
      <c r="H33" s="8">
        <v>2.8</v>
      </c>
      <c r="I33" s="8">
        <v>14.2</v>
      </c>
      <c r="J33" s="8">
        <v>99.6</v>
      </c>
      <c r="K33" s="15">
        <v>3.6</v>
      </c>
      <c r="L33" s="15">
        <v>3.74</v>
      </c>
      <c r="M33" s="15">
        <v>4.9000000000000004</v>
      </c>
      <c r="N33" s="15">
        <v>1.71</v>
      </c>
      <c r="O33" s="15">
        <v>0.63</v>
      </c>
      <c r="P33" s="15">
        <v>-0.2</v>
      </c>
      <c r="Q33" s="15">
        <v>-1.03</v>
      </c>
      <c r="R33" s="15">
        <v>23.95</v>
      </c>
      <c r="S33" s="15">
        <v>13.36</v>
      </c>
      <c r="T33" s="15">
        <v>4.3099999999999996</v>
      </c>
      <c r="U33" s="15">
        <v>21.12</v>
      </c>
      <c r="V33" s="15">
        <v>2.2400000000000002</v>
      </c>
      <c r="W33" s="15">
        <v>-39.229999999999997</v>
      </c>
      <c r="X33" s="15">
        <v>-0.64</v>
      </c>
      <c r="Y33" s="15">
        <v>-0.01</v>
      </c>
      <c r="Z33" s="15">
        <v>1.99</v>
      </c>
      <c r="AA33" s="15">
        <v>0.03</v>
      </c>
      <c r="AB33" s="15">
        <v>0.16</v>
      </c>
      <c r="AC33" s="15">
        <v>0.49</v>
      </c>
      <c r="AD33" s="15">
        <v>0.68</v>
      </c>
      <c r="AE33" s="15">
        <v>-2.27</v>
      </c>
      <c r="AF33" s="15">
        <v>150.29</v>
      </c>
      <c r="AG33" s="15">
        <v>172.79</v>
      </c>
      <c r="AH33" s="16">
        <v>136.91</v>
      </c>
    </row>
    <row r="34" spans="1:34" x14ac:dyDescent="0.4">
      <c r="A34" s="5">
        <v>33</v>
      </c>
      <c r="B34" s="6" t="s">
        <v>50</v>
      </c>
      <c r="C34" s="10"/>
      <c r="D34" s="9"/>
      <c r="E34" s="9"/>
      <c r="F34" s="8">
        <v>92</v>
      </c>
      <c r="G34" s="8">
        <v>21</v>
      </c>
      <c r="H34" s="8">
        <v>3.3</v>
      </c>
      <c r="I34" s="8">
        <v>15.4</v>
      </c>
      <c r="J34" s="8">
        <v>99.1</v>
      </c>
      <c r="K34" s="15">
        <v>3.33</v>
      </c>
      <c r="L34" s="15">
        <v>4.6900000000000004</v>
      </c>
      <c r="M34" s="15">
        <v>6.31</v>
      </c>
      <c r="N34" s="15">
        <v>0.23</v>
      </c>
      <c r="O34" s="15">
        <v>-0.36</v>
      </c>
      <c r="P34" s="15">
        <v>-1.06</v>
      </c>
      <c r="Q34" s="15">
        <v>-0.12</v>
      </c>
      <c r="R34" s="15">
        <v>8.4</v>
      </c>
      <c r="S34" s="15">
        <v>4.62</v>
      </c>
      <c r="T34" s="15">
        <v>-4.92</v>
      </c>
      <c r="U34" s="15">
        <v>10.39</v>
      </c>
      <c r="V34" s="15">
        <v>4.93</v>
      </c>
      <c r="W34" s="15">
        <v>9.92</v>
      </c>
      <c r="X34" s="15">
        <v>-0.83</v>
      </c>
      <c r="Y34" s="15">
        <v>0.48</v>
      </c>
      <c r="Z34" s="17"/>
      <c r="AA34" s="17"/>
      <c r="AB34" s="17"/>
      <c r="AC34" s="15">
        <v>1.5</v>
      </c>
      <c r="AD34" s="17"/>
      <c r="AE34" s="17"/>
      <c r="AF34" s="15">
        <v>126.9</v>
      </c>
      <c r="AG34" s="15">
        <v>139.74</v>
      </c>
      <c r="AH34" s="16">
        <v>122.39</v>
      </c>
    </row>
    <row r="35" spans="1:34" x14ac:dyDescent="0.4">
      <c r="A35" s="5">
        <v>34</v>
      </c>
      <c r="B35" s="6" t="s">
        <v>51</v>
      </c>
      <c r="C35" s="6" t="s">
        <v>43</v>
      </c>
      <c r="D35" s="7" t="s">
        <v>8</v>
      </c>
      <c r="E35" s="7" t="s">
        <v>9</v>
      </c>
      <c r="F35" s="8">
        <v>79</v>
      </c>
      <c r="G35" s="8">
        <v>18.3</v>
      </c>
      <c r="H35" s="8">
        <v>2.9</v>
      </c>
      <c r="I35" s="8">
        <v>15.9</v>
      </c>
      <c r="J35" s="8">
        <v>99.9</v>
      </c>
      <c r="K35" s="15">
        <v>2.73</v>
      </c>
      <c r="L35" s="15">
        <v>4.21</v>
      </c>
      <c r="M35" s="15">
        <v>4.41</v>
      </c>
      <c r="N35" s="15">
        <v>0.86</v>
      </c>
      <c r="O35" s="15">
        <v>0.41</v>
      </c>
      <c r="P35" s="15">
        <v>-1.64</v>
      </c>
      <c r="Q35" s="15">
        <v>-0.84</v>
      </c>
      <c r="R35" s="15">
        <v>18.649999999999999</v>
      </c>
      <c r="S35" s="15">
        <v>16.66</v>
      </c>
      <c r="T35" s="15">
        <v>-5.29</v>
      </c>
      <c r="U35" s="15">
        <v>13.56</v>
      </c>
      <c r="V35" s="15">
        <v>1.78</v>
      </c>
      <c r="W35" s="15">
        <v>-41.58</v>
      </c>
      <c r="X35" s="15">
        <v>-0.03</v>
      </c>
      <c r="Y35" s="15">
        <v>0.14000000000000001</v>
      </c>
      <c r="Z35" s="15">
        <v>0.96</v>
      </c>
      <c r="AA35" s="15">
        <v>0.03</v>
      </c>
      <c r="AB35" s="15">
        <v>0.11</v>
      </c>
      <c r="AC35" s="15">
        <v>0.26</v>
      </c>
      <c r="AD35" s="15">
        <v>0.4</v>
      </c>
      <c r="AE35" s="15">
        <v>0.55000000000000004</v>
      </c>
      <c r="AF35" s="15">
        <v>141.26</v>
      </c>
      <c r="AG35" s="15">
        <v>155.43</v>
      </c>
      <c r="AH35" s="16">
        <v>129.54</v>
      </c>
    </row>
    <row r="36" spans="1:34" x14ac:dyDescent="0.4">
      <c r="A36" s="5">
        <v>35</v>
      </c>
      <c r="B36" s="6" t="s">
        <v>52</v>
      </c>
      <c r="C36" s="6" t="s">
        <v>19</v>
      </c>
      <c r="D36" s="7" t="s">
        <v>8</v>
      </c>
      <c r="E36" s="7" t="s">
        <v>5</v>
      </c>
      <c r="F36" s="8">
        <v>74.5</v>
      </c>
      <c r="G36" s="8">
        <v>17.2</v>
      </c>
      <c r="H36" s="8">
        <v>2.9</v>
      </c>
      <c r="I36" s="8">
        <v>16.899999999999999</v>
      </c>
      <c r="J36" s="8">
        <v>100</v>
      </c>
      <c r="K36" s="15">
        <v>3.61</v>
      </c>
      <c r="L36" s="15">
        <v>4.34</v>
      </c>
      <c r="M36" s="15">
        <v>5.51</v>
      </c>
      <c r="N36" s="15">
        <v>2.52</v>
      </c>
      <c r="O36" s="15">
        <v>0.16</v>
      </c>
      <c r="P36" s="15">
        <v>-2.29</v>
      </c>
      <c r="Q36" s="15">
        <v>-0.52</v>
      </c>
      <c r="R36" s="15">
        <v>11.57</v>
      </c>
      <c r="S36" s="15">
        <v>8.01</v>
      </c>
      <c r="T36" s="15">
        <v>-1.1299999999999999</v>
      </c>
      <c r="U36" s="15">
        <v>8.9600000000000009</v>
      </c>
      <c r="V36" s="15">
        <v>3.22</v>
      </c>
      <c r="W36" s="15">
        <v>-27.69</v>
      </c>
      <c r="X36" s="15">
        <v>-0.68</v>
      </c>
      <c r="Y36" s="15">
        <v>-0.12</v>
      </c>
      <c r="Z36" s="15">
        <v>0.8</v>
      </c>
      <c r="AA36" s="15">
        <v>0.05</v>
      </c>
      <c r="AB36" s="15">
        <v>0.11</v>
      </c>
      <c r="AC36" s="15">
        <v>2.36</v>
      </c>
      <c r="AD36" s="15">
        <v>-0.19</v>
      </c>
      <c r="AE36" s="15">
        <v>0.56000000000000005</v>
      </c>
      <c r="AF36" s="15">
        <v>148.58000000000001</v>
      </c>
      <c r="AG36" s="15">
        <v>165.98</v>
      </c>
      <c r="AH36" s="16">
        <v>134.02000000000001</v>
      </c>
    </row>
    <row r="37" spans="1:34" x14ac:dyDescent="0.4">
      <c r="A37" s="5">
        <v>36</v>
      </c>
      <c r="B37" s="6" t="s">
        <v>53</v>
      </c>
      <c r="C37" s="6" t="s">
        <v>19</v>
      </c>
      <c r="D37" s="7" t="s">
        <v>4</v>
      </c>
      <c r="E37" s="7" t="s">
        <v>9</v>
      </c>
      <c r="F37" s="8">
        <v>83.5</v>
      </c>
      <c r="G37" s="8">
        <v>20</v>
      </c>
      <c r="H37" s="8">
        <v>3.3</v>
      </c>
      <c r="I37" s="8">
        <v>16.600000000000001</v>
      </c>
      <c r="J37" s="8">
        <v>99.3</v>
      </c>
      <c r="K37" s="15">
        <v>4.3600000000000003</v>
      </c>
      <c r="L37" s="15">
        <v>5.61</v>
      </c>
      <c r="M37" s="15">
        <v>5.71</v>
      </c>
      <c r="N37" s="15">
        <v>0.92</v>
      </c>
      <c r="O37" s="15">
        <v>-0.22</v>
      </c>
      <c r="P37" s="15">
        <v>-0.79</v>
      </c>
      <c r="Q37" s="15">
        <v>-2.04</v>
      </c>
      <c r="R37" s="15">
        <v>15.69</v>
      </c>
      <c r="S37" s="15">
        <v>9.94</v>
      </c>
      <c r="T37" s="15">
        <v>4.29</v>
      </c>
      <c r="U37" s="15">
        <v>11.57</v>
      </c>
      <c r="V37" s="15">
        <v>5.08</v>
      </c>
      <c r="W37" s="15">
        <v>-36.130000000000003</v>
      </c>
      <c r="X37" s="15">
        <v>-0.73</v>
      </c>
      <c r="Y37" s="15">
        <v>-7.0000000000000007E-2</v>
      </c>
      <c r="Z37" s="15">
        <v>1</v>
      </c>
      <c r="AA37" s="15">
        <v>0.05</v>
      </c>
      <c r="AB37" s="15">
        <v>0.12</v>
      </c>
      <c r="AC37" s="15">
        <v>2.0699999999999998</v>
      </c>
      <c r="AD37" s="15">
        <v>-0.2</v>
      </c>
      <c r="AE37" s="15">
        <v>1.29</v>
      </c>
      <c r="AF37" s="15">
        <v>152.22</v>
      </c>
      <c r="AG37" s="15">
        <v>167.08</v>
      </c>
      <c r="AH37" s="16">
        <v>133.77000000000001</v>
      </c>
    </row>
    <row r="38" spans="1:34" x14ac:dyDescent="0.4">
      <c r="A38" s="5">
        <v>37</v>
      </c>
      <c r="B38" s="6" t="s">
        <v>54</v>
      </c>
      <c r="C38" s="6" t="s">
        <v>19</v>
      </c>
      <c r="D38" s="7" t="s">
        <v>4</v>
      </c>
      <c r="E38" s="7" t="s">
        <v>9</v>
      </c>
      <c r="F38" s="8">
        <v>72</v>
      </c>
      <c r="G38" s="8">
        <v>19.600000000000001</v>
      </c>
      <c r="H38" s="8">
        <v>2.8</v>
      </c>
      <c r="I38" s="8">
        <v>14.4</v>
      </c>
      <c r="J38" s="8">
        <v>99.8</v>
      </c>
      <c r="K38" s="15">
        <v>4.8</v>
      </c>
      <c r="L38" s="15">
        <v>5.4</v>
      </c>
      <c r="M38" s="15">
        <v>5.34</v>
      </c>
      <c r="N38" s="15">
        <v>1.28</v>
      </c>
      <c r="O38" s="15">
        <v>-0.37</v>
      </c>
      <c r="P38" s="15">
        <v>-0.75</v>
      </c>
      <c r="Q38" s="15">
        <v>-1.1399999999999999</v>
      </c>
      <c r="R38" s="15">
        <v>29.52</v>
      </c>
      <c r="S38" s="15">
        <v>10.89</v>
      </c>
      <c r="T38" s="15">
        <v>3.85</v>
      </c>
      <c r="U38" s="15">
        <v>27.1</v>
      </c>
      <c r="V38" s="15">
        <v>2.88</v>
      </c>
      <c r="W38" s="15">
        <v>10.52</v>
      </c>
      <c r="X38" s="15">
        <v>-0.87</v>
      </c>
      <c r="Y38" s="15">
        <v>0</v>
      </c>
      <c r="Z38" s="15">
        <v>-0.6</v>
      </c>
      <c r="AA38" s="15">
        <v>0.02</v>
      </c>
      <c r="AB38" s="15">
        <v>0.1</v>
      </c>
      <c r="AC38" s="15">
        <v>2.87</v>
      </c>
      <c r="AD38" s="15">
        <v>0.11</v>
      </c>
      <c r="AE38" s="15">
        <v>0.71</v>
      </c>
      <c r="AF38" s="15">
        <v>155.68</v>
      </c>
      <c r="AG38" s="15">
        <v>187.59</v>
      </c>
      <c r="AH38" s="16">
        <v>142.22999999999999</v>
      </c>
    </row>
    <row r="39" spans="1:34" x14ac:dyDescent="0.4">
      <c r="A39" s="5">
        <v>38</v>
      </c>
      <c r="B39" s="6" t="s">
        <v>55</v>
      </c>
      <c r="C39" s="6" t="s">
        <v>13</v>
      </c>
      <c r="D39" s="7" t="s">
        <v>4</v>
      </c>
      <c r="E39" s="7" t="s">
        <v>9</v>
      </c>
      <c r="F39" s="8">
        <v>89.5</v>
      </c>
      <c r="G39" s="8">
        <v>19.100000000000001</v>
      </c>
      <c r="H39" s="8">
        <v>2.8</v>
      </c>
      <c r="I39" s="8">
        <v>14.6</v>
      </c>
      <c r="J39" s="8">
        <v>99.8</v>
      </c>
      <c r="K39" s="15">
        <v>6.43</v>
      </c>
      <c r="L39" s="15">
        <v>9.18</v>
      </c>
      <c r="M39" s="15">
        <v>11.34</v>
      </c>
      <c r="N39" s="15">
        <v>2.48</v>
      </c>
      <c r="O39" s="15">
        <v>0.69</v>
      </c>
      <c r="P39" s="15">
        <v>-0.49</v>
      </c>
      <c r="Q39" s="15">
        <v>-2.36</v>
      </c>
      <c r="R39" s="15">
        <v>18.29</v>
      </c>
      <c r="S39" s="15">
        <v>14.6</v>
      </c>
      <c r="T39" s="15">
        <v>8.1</v>
      </c>
      <c r="U39" s="15">
        <v>12.47</v>
      </c>
      <c r="V39" s="15">
        <v>8.1199999999999992</v>
      </c>
      <c r="W39" s="15">
        <v>-31.29</v>
      </c>
      <c r="X39" s="15">
        <v>-0.68</v>
      </c>
      <c r="Y39" s="15">
        <v>-0.19</v>
      </c>
      <c r="Z39" s="15">
        <v>0.44</v>
      </c>
      <c r="AA39" s="15">
        <v>-0.01</v>
      </c>
      <c r="AB39" s="15">
        <v>0.28999999999999998</v>
      </c>
      <c r="AC39" s="15">
        <v>1.92</v>
      </c>
      <c r="AD39" s="15">
        <v>-0.45</v>
      </c>
      <c r="AE39" s="15">
        <v>1.01</v>
      </c>
      <c r="AF39" s="15">
        <v>155.37</v>
      </c>
      <c r="AG39" s="15">
        <v>171.51</v>
      </c>
      <c r="AH39" s="16">
        <v>135.43</v>
      </c>
    </row>
    <row r="40" spans="1:34" x14ac:dyDescent="0.4">
      <c r="A40" s="5">
        <v>39</v>
      </c>
      <c r="B40" s="6" t="s">
        <v>56</v>
      </c>
      <c r="C40" s="6" t="s">
        <v>37</v>
      </c>
      <c r="D40" s="7" t="s">
        <v>8</v>
      </c>
      <c r="E40" s="7" t="s">
        <v>9</v>
      </c>
      <c r="F40" s="8">
        <v>85</v>
      </c>
      <c r="G40" s="8">
        <v>19.8</v>
      </c>
      <c r="H40" s="8">
        <v>3.1</v>
      </c>
      <c r="I40" s="8">
        <v>15.5</v>
      </c>
      <c r="J40" s="8">
        <v>99.5</v>
      </c>
      <c r="K40" s="15">
        <v>5.72</v>
      </c>
      <c r="L40" s="15">
        <v>9.0399999999999991</v>
      </c>
      <c r="M40" s="15">
        <v>9.91</v>
      </c>
      <c r="N40" s="15">
        <v>-0.36</v>
      </c>
      <c r="O40" s="15">
        <v>-0.1</v>
      </c>
      <c r="P40" s="15">
        <v>-0.7</v>
      </c>
      <c r="Q40" s="15">
        <v>-0.72</v>
      </c>
      <c r="R40" s="15">
        <v>21.13</v>
      </c>
      <c r="S40" s="15">
        <v>10.34</v>
      </c>
      <c r="T40" s="15">
        <v>-0.49</v>
      </c>
      <c r="U40" s="15">
        <v>11.1</v>
      </c>
      <c r="V40" s="15">
        <v>7.64</v>
      </c>
      <c r="W40" s="15">
        <v>-25.42</v>
      </c>
      <c r="X40" s="15">
        <v>-0.51</v>
      </c>
      <c r="Y40" s="15">
        <v>-0.17</v>
      </c>
      <c r="Z40" s="15">
        <v>-0.19</v>
      </c>
      <c r="AA40" s="15">
        <v>0.02</v>
      </c>
      <c r="AB40" s="15">
        <v>7.0000000000000007E-2</v>
      </c>
      <c r="AC40" s="15">
        <v>1.76</v>
      </c>
      <c r="AD40" s="15">
        <v>-0.56000000000000005</v>
      </c>
      <c r="AE40" s="15">
        <v>6.09</v>
      </c>
      <c r="AF40" s="15">
        <v>141.38999999999999</v>
      </c>
      <c r="AG40" s="15">
        <v>149.75</v>
      </c>
      <c r="AH40" s="16">
        <v>127.34</v>
      </c>
    </row>
    <row r="41" spans="1:34" x14ac:dyDescent="0.4">
      <c r="A41" s="5">
        <v>40</v>
      </c>
      <c r="B41" s="6" t="s">
        <v>57</v>
      </c>
      <c r="C41" s="6" t="s">
        <v>17</v>
      </c>
      <c r="D41" s="7" t="s">
        <v>8</v>
      </c>
      <c r="E41" s="7" t="s">
        <v>9</v>
      </c>
      <c r="F41" s="8">
        <v>89</v>
      </c>
      <c r="G41" s="8">
        <v>19.2</v>
      </c>
      <c r="H41" s="9">
        <v>2.9</v>
      </c>
      <c r="I41" s="9">
        <v>15</v>
      </c>
      <c r="J41" s="9">
        <v>99.8</v>
      </c>
      <c r="K41" s="15">
        <v>4.78</v>
      </c>
      <c r="L41" s="15">
        <v>8.41</v>
      </c>
      <c r="M41" s="15">
        <v>12.49</v>
      </c>
      <c r="N41" s="15">
        <v>-0.32</v>
      </c>
      <c r="O41" s="15">
        <v>0.24</v>
      </c>
      <c r="P41" s="15">
        <v>-0.44</v>
      </c>
      <c r="Q41" s="15">
        <v>-1.52</v>
      </c>
      <c r="R41" s="15">
        <v>20.94</v>
      </c>
      <c r="S41" s="15">
        <v>13.22</v>
      </c>
      <c r="T41" s="15">
        <v>-0.1</v>
      </c>
      <c r="U41" s="15">
        <v>17.72</v>
      </c>
      <c r="V41" s="15">
        <v>9.57</v>
      </c>
      <c r="W41" s="15">
        <v>-27.4</v>
      </c>
      <c r="X41" s="15">
        <v>-0.71</v>
      </c>
      <c r="Y41" s="15">
        <v>-0.03</v>
      </c>
      <c r="Z41" s="15">
        <v>1.1399999999999999</v>
      </c>
      <c r="AA41" s="15">
        <v>0.02</v>
      </c>
      <c r="AB41" s="15">
        <v>0.15</v>
      </c>
      <c r="AC41" s="15">
        <v>0.94</v>
      </c>
      <c r="AD41" s="15">
        <v>-0.18</v>
      </c>
      <c r="AE41" s="15">
        <v>1.41</v>
      </c>
      <c r="AF41" s="15">
        <v>149.16999999999999</v>
      </c>
      <c r="AG41" s="15">
        <v>169</v>
      </c>
      <c r="AH41" s="16">
        <v>134.44</v>
      </c>
    </row>
    <row r="42" spans="1:34" x14ac:dyDescent="0.4">
      <c r="A42" s="5">
        <v>41</v>
      </c>
      <c r="B42" s="6" t="s">
        <v>58</v>
      </c>
      <c r="C42" s="6" t="s">
        <v>11</v>
      </c>
      <c r="D42" s="7" t="s">
        <v>8</v>
      </c>
      <c r="E42" s="7" t="s">
        <v>5</v>
      </c>
      <c r="F42" s="8">
        <v>84</v>
      </c>
      <c r="G42" s="8">
        <v>19.5</v>
      </c>
      <c r="H42" s="8">
        <v>3.1</v>
      </c>
      <c r="I42" s="8">
        <v>16.100000000000001</v>
      </c>
      <c r="J42" s="8">
        <v>99.5</v>
      </c>
      <c r="K42" s="15">
        <v>3.45</v>
      </c>
      <c r="L42" s="15">
        <v>5.26</v>
      </c>
      <c r="M42" s="15">
        <v>7.75</v>
      </c>
      <c r="N42" s="15">
        <v>0.28000000000000003</v>
      </c>
      <c r="O42" s="15">
        <v>-0.27</v>
      </c>
      <c r="P42" s="15">
        <v>-0.93</v>
      </c>
      <c r="Q42" s="15">
        <v>-0.82</v>
      </c>
      <c r="R42" s="15">
        <v>14.02</v>
      </c>
      <c r="S42" s="15">
        <v>9.68</v>
      </c>
      <c r="T42" s="15">
        <v>0.56000000000000005</v>
      </c>
      <c r="U42" s="15">
        <v>16.66</v>
      </c>
      <c r="V42" s="15">
        <v>4.67</v>
      </c>
      <c r="W42" s="15">
        <v>-5.57</v>
      </c>
      <c r="X42" s="15">
        <v>-0.59</v>
      </c>
      <c r="Y42" s="15">
        <v>0.04</v>
      </c>
      <c r="Z42" s="15">
        <v>1.56</v>
      </c>
      <c r="AA42" s="15">
        <v>0.04</v>
      </c>
      <c r="AB42" s="15">
        <v>0.02</v>
      </c>
      <c r="AC42" s="15">
        <v>1.83</v>
      </c>
      <c r="AD42" s="15">
        <v>0.28000000000000003</v>
      </c>
      <c r="AE42" s="15">
        <v>0.92</v>
      </c>
      <c r="AF42" s="15">
        <v>137.58000000000001</v>
      </c>
      <c r="AG42" s="15">
        <v>157.93</v>
      </c>
      <c r="AH42" s="16">
        <v>128.32</v>
      </c>
    </row>
    <row r="43" spans="1:34" x14ac:dyDescent="0.4">
      <c r="A43" s="5">
        <v>42</v>
      </c>
      <c r="B43" s="6" t="s">
        <v>59</v>
      </c>
      <c r="C43" s="6" t="s">
        <v>11</v>
      </c>
      <c r="D43" s="7" t="s">
        <v>60</v>
      </c>
      <c r="E43" s="7" t="s">
        <v>5</v>
      </c>
      <c r="F43" s="8">
        <v>90</v>
      </c>
      <c r="G43" s="8">
        <v>20.2</v>
      </c>
      <c r="H43" s="8">
        <v>2.8</v>
      </c>
      <c r="I43" s="8">
        <v>13.9</v>
      </c>
      <c r="J43" s="8">
        <v>99.9</v>
      </c>
      <c r="K43" s="15">
        <v>7.78</v>
      </c>
      <c r="L43" s="15">
        <v>10.47</v>
      </c>
      <c r="M43" s="15">
        <v>12.68</v>
      </c>
      <c r="N43" s="15">
        <v>0.97</v>
      </c>
      <c r="O43" s="15">
        <v>0.31</v>
      </c>
      <c r="P43" s="15">
        <v>-0.12</v>
      </c>
      <c r="Q43" s="15">
        <v>-1.42</v>
      </c>
      <c r="R43" s="15">
        <v>14.88</v>
      </c>
      <c r="S43" s="15">
        <v>8.66</v>
      </c>
      <c r="T43" s="15">
        <v>-0.09</v>
      </c>
      <c r="U43" s="15">
        <v>15.24</v>
      </c>
      <c r="V43" s="15">
        <v>11.17</v>
      </c>
      <c r="W43" s="15">
        <v>20.010000000000002</v>
      </c>
      <c r="X43" s="15">
        <v>-1.04</v>
      </c>
      <c r="Y43" s="15">
        <v>-0.22</v>
      </c>
      <c r="Z43" s="15">
        <v>0.53</v>
      </c>
      <c r="AA43" s="15">
        <v>0.04</v>
      </c>
      <c r="AB43" s="15">
        <v>7.0000000000000007E-2</v>
      </c>
      <c r="AC43" s="15">
        <v>2.67</v>
      </c>
      <c r="AD43" s="15">
        <v>-0.59</v>
      </c>
      <c r="AE43" s="15">
        <v>3.21</v>
      </c>
      <c r="AF43" s="15">
        <v>138.66</v>
      </c>
      <c r="AG43" s="15">
        <v>155.74</v>
      </c>
      <c r="AH43" s="16">
        <v>130.08000000000001</v>
      </c>
    </row>
    <row r="44" spans="1:34" x14ac:dyDescent="0.4">
      <c r="A44" s="5">
        <v>43</v>
      </c>
      <c r="B44" s="6" t="s">
        <v>61</v>
      </c>
      <c r="C44" s="6" t="s">
        <v>15</v>
      </c>
      <c r="D44" s="9"/>
      <c r="E44" s="7" t="s">
        <v>5</v>
      </c>
      <c r="F44" s="8">
        <v>93</v>
      </c>
      <c r="G44" s="8">
        <v>19.8</v>
      </c>
      <c r="H44" s="8">
        <v>2.9</v>
      </c>
      <c r="I44" s="8">
        <v>14.4</v>
      </c>
      <c r="J44" s="8">
        <v>99.8</v>
      </c>
      <c r="K44" s="15">
        <v>5.82</v>
      </c>
      <c r="L44" s="15">
        <v>8.9499999999999993</v>
      </c>
      <c r="M44" s="15">
        <v>11.29</v>
      </c>
      <c r="N44" s="15">
        <v>0.21</v>
      </c>
      <c r="O44" s="15">
        <v>0.98</v>
      </c>
      <c r="P44" s="15">
        <v>0.01</v>
      </c>
      <c r="Q44" s="15">
        <v>-1.01</v>
      </c>
      <c r="R44" s="15">
        <v>6.77</v>
      </c>
      <c r="S44" s="15">
        <v>11.56</v>
      </c>
      <c r="T44" s="15">
        <v>-1.05</v>
      </c>
      <c r="U44" s="15">
        <v>11.89</v>
      </c>
      <c r="V44" s="15">
        <v>10.26</v>
      </c>
      <c r="W44" s="15">
        <v>-16.32</v>
      </c>
      <c r="X44" s="15">
        <v>-0.78</v>
      </c>
      <c r="Y44" s="15">
        <v>-0.27</v>
      </c>
      <c r="Z44" s="15">
        <v>2.73</v>
      </c>
      <c r="AA44" s="15">
        <v>0.06</v>
      </c>
      <c r="AB44" s="15">
        <v>0.19</v>
      </c>
      <c r="AC44" s="15">
        <v>0.33</v>
      </c>
      <c r="AD44" s="15">
        <v>0.42</v>
      </c>
      <c r="AE44" s="15">
        <v>0.16</v>
      </c>
      <c r="AF44" s="15">
        <v>137.91999999999999</v>
      </c>
      <c r="AG44" s="15">
        <v>147.18</v>
      </c>
      <c r="AH44" s="16">
        <v>137.04</v>
      </c>
    </row>
    <row r="45" spans="1:34" x14ac:dyDescent="0.4">
      <c r="A45" s="5">
        <v>44</v>
      </c>
      <c r="B45" s="6" t="s">
        <v>62</v>
      </c>
      <c r="C45" s="6" t="s">
        <v>3</v>
      </c>
      <c r="D45" s="7" t="s">
        <v>8</v>
      </c>
      <c r="E45" s="7" t="s">
        <v>5</v>
      </c>
      <c r="F45" s="8">
        <v>89</v>
      </c>
      <c r="G45" s="8">
        <v>20.6</v>
      </c>
      <c r="H45" s="8">
        <v>3.3</v>
      </c>
      <c r="I45" s="8">
        <v>16.2</v>
      </c>
      <c r="J45" s="8">
        <v>99</v>
      </c>
      <c r="K45" s="15">
        <v>3.82</v>
      </c>
      <c r="L45" s="15">
        <v>6.22</v>
      </c>
      <c r="M45" s="15">
        <v>8.01</v>
      </c>
      <c r="N45" s="15">
        <v>-7.0000000000000007E-2</v>
      </c>
      <c r="O45" s="15">
        <v>-0.62</v>
      </c>
      <c r="P45" s="15">
        <v>-0.25</v>
      </c>
      <c r="Q45" s="15">
        <v>-0.44</v>
      </c>
      <c r="R45" s="15">
        <v>12.85</v>
      </c>
      <c r="S45" s="15">
        <v>14.95</v>
      </c>
      <c r="T45" s="15">
        <v>-3.46</v>
      </c>
      <c r="U45" s="15">
        <v>11.68</v>
      </c>
      <c r="V45" s="15">
        <v>5.65</v>
      </c>
      <c r="W45" s="15">
        <v>-46.77</v>
      </c>
      <c r="X45" s="15">
        <v>-0.86</v>
      </c>
      <c r="Y45" s="15">
        <v>-0.35</v>
      </c>
      <c r="Z45" s="15">
        <v>2.61</v>
      </c>
      <c r="AA45" s="15">
        <v>0.04</v>
      </c>
      <c r="AB45" s="15">
        <v>0.12</v>
      </c>
      <c r="AC45" s="15">
        <v>2.62</v>
      </c>
      <c r="AD45" s="15">
        <v>-0.56999999999999995</v>
      </c>
      <c r="AE45" s="15">
        <v>3.64</v>
      </c>
      <c r="AF45" s="15">
        <v>141.05000000000001</v>
      </c>
      <c r="AG45" s="15">
        <v>144.16999999999999</v>
      </c>
      <c r="AH45" s="16">
        <v>128.9</v>
      </c>
    </row>
    <row r="46" spans="1:34" x14ac:dyDescent="0.4">
      <c r="A46" s="5">
        <v>45</v>
      </c>
      <c r="B46" s="6" t="s">
        <v>63</v>
      </c>
      <c r="C46" s="6" t="s">
        <v>13</v>
      </c>
      <c r="D46" s="7" t="s">
        <v>8</v>
      </c>
      <c r="E46" s="7" t="s">
        <v>9</v>
      </c>
      <c r="F46" s="8">
        <v>83</v>
      </c>
      <c r="G46" s="8">
        <v>19</v>
      </c>
      <c r="H46" s="8">
        <v>3</v>
      </c>
      <c r="I46" s="8">
        <v>16</v>
      </c>
      <c r="J46" s="8">
        <v>99.7</v>
      </c>
      <c r="K46" s="15">
        <v>5.27</v>
      </c>
      <c r="L46" s="15">
        <v>8.23</v>
      </c>
      <c r="M46" s="15">
        <v>10.130000000000001</v>
      </c>
      <c r="N46" s="15">
        <v>0.43</v>
      </c>
      <c r="O46" s="15">
        <v>-0.33</v>
      </c>
      <c r="P46" s="15">
        <v>-0.91</v>
      </c>
      <c r="Q46" s="15">
        <v>-2.2400000000000002</v>
      </c>
      <c r="R46" s="15">
        <v>12.1</v>
      </c>
      <c r="S46" s="15">
        <v>8.69</v>
      </c>
      <c r="T46" s="15">
        <v>7.33</v>
      </c>
      <c r="U46" s="15">
        <v>11.02</v>
      </c>
      <c r="V46" s="15">
        <v>9.11</v>
      </c>
      <c r="W46" s="15">
        <v>-31.72</v>
      </c>
      <c r="X46" s="15">
        <v>0</v>
      </c>
      <c r="Y46" s="15">
        <v>0.42</v>
      </c>
      <c r="Z46" s="15">
        <v>0.45</v>
      </c>
      <c r="AA46" s="15">
        <v>0.01</v>
      </c>
      <c r="AB46" s="15">
        <v>0.22</v>
      </c>
      <c r="AC46" s="15">
        <v>2.09</v>
      </c>
      <c r="AD46" s="15">
        <v>-0.49</v>
      </c>
      <c r="AE46" s="15">
        <v>2.81</v>
      </c>
      <c r="AF46" s="15">
        <v>142.19999999999999</v>
      </c>
      <c r="AG46" s="15">
        <v>156.38999999999999</v>
      </c>
      <c r="AH46" s="16">
        <v>126.21</v>
      </c>
    </row>
    <row r="47" spans="1:34" x14ac:dyDescent="0.4">
      <c r="A47" s="5">
        <v>46</v>
      </c>
      <c r="B47" s="6" t="s">
        <v>64</v>
      </c>
      <c r="C47" s="10"/>
      <c r="D47" s="9"/>
      <c r="E47" s="9"/>
      <c r="F47" s="8">
        <v>85.5</v>
      </c>
      <c r="G47" s="8">
        <v>20.7</v>
      </c>
      <c r="H47" s="8">
        <v>3.5</v>
      </c>
      <c r="I47" s="8">
        <v>17</v>
      </c>
      <c r="J47" s="8">
        <v>99.3</v>
      </c>
      <c r="K47" s="15">
        <v>2.04</v>
      </c>
      <c r="L47" s="15">
        <v>2.72</v>
      </c>
      <c r="M47" s="15">
        <v>4.25</v>
      </c>
      <c r="N47" s="15">
        <v>-0.87</v>
      </c>
      <c r="O47" s="15">
        <v>-0.48</v>
      </c>
      <c r="P47" s="15">
        <v>-1.25</v>
      </c>
      <c r="Q47" s="15">
        <v>-0.23</v>
      </c>
      <c r="R47" s="15">
        <v>18.73</v>
      </c>
      <c r="S47" s="15">
        <v>11.06</v>
      </c>
      <c r="T47" s="15">
        <v>-0.84</v>
      </c>
      <c r="U47" s="15">
        <v>19.05</v>
      </c>
      <c r="V47" s="15">
        <v>2.4300000000000002</v>
      </c>
      <c r="W47" s="17"/>
      <c r="X47" s="15">
        <v>-0.24</v>
      </c>
      <c r="Y47" s="15">
        <v>0.37</v>
      </c>
      <c r="Z47" s="17"/>
      <c r="AA47" s="17"/>
      <c r="AB47" s="17"/>
      <c r="AC47" s="15">
        <v>0.46</v>
      </c>
      <c r="AD47" s="17"/>
      <c r="AE47" s="17"/>
      <c r="AF47" s="15">
        <v>135.94999999999999</v>
      </c>
      <c r="AG47" s="15">
        <v>157.88999999999999</v>
      </c>
      <c r="AH47" s="16">
        <v>122.79</v>
      </c>
    </row>
    <row r="48" spans="1:34" x14ac:dyDescent="0.4">
      <c r="A48" s="5">
        <v>47</v>
      </c>
      <c r="B48" s="6" t="s">
        <v>65</v>
      </c>
      <c r="C48" s="6" t="s">
        <v>11</v>
      </c>
      <c r="D48" s="7" t="s">
        <v>8</v>
      </c>
      <c r="E48" s="7" t="s">
        <v>9</v>
      </c>
      <c r="F48" s="8">
        <v>88.5</v>
      </c>
      <c r="G48" s="8">
        <v>18.899999999999999</v>
      </c>
      <c r="H48" s="8">
        <v>3.5</v>
      </c>
      <c r="I48" s="8">
        <v>18.8</v>
      </c>
      <c r="J48" s="8">
        <v>99.6</v>
      </c>
      <c r="K48" s="15">
        <v>4.8</v>
      </c>
      <c r="L48" s="15">
        <v>5.73</v>
      </c>
      <c r="M48" s="15">
        <v>7.91</v>
      </c>
      <c r="N48" s="15">
        <v>0.41</v>
      </c>
      <c r="O48" s="15">
        <v>-0.3</v>
      </c>
      <c r="P48" s="15">
        <v>-0.9</v>
      </c>
      <c r="Q48" s="15">
        <v>0.7</v>
      </c>
      <c r="R48" s="15">
        <v>24.49</v>
      </c>
      <c r="S48" s="15">
        <v>9.3000000000000007</v>
      </c>
      <c r="T48" s="15">
        <v>-4.01</v>
      </c>
      <c r="U48" s="15">
        <v>27.19</v>
      </c>
      <c r="V48" s="15">
        <v>5.8</v>
      </c>
      <c r="W48" s="15">
        <v>-24.31</v>
      </c>
      <c r="X48" s="15">
        <v>-0.63</v>
      </c>
      <c r="Y48" s="15">
        <v>0.28000000000000003</v>
      </c>
      <c r="Z48" s="15">
        <v>0.63</v>
      </c>
      <c r="AA48" s="15">
        <v>0.06</v>
      </c>
      <c r="AB48" s="15">
        <v>7.0000000000000007E-2</v>
      </c>
      <c r="AC48" s="15">
        <v>2.04</v>
      </c>
      <c r="AD48" s="15">
        <v>-0.33</v>
      </c>
      <c r="AE48" s="15">
        <v>1.75</v>
      </c>
      <c r="AF48" s="15">
        <v>152.77000000000001</v>
      </c>
      <c r="AG48" s="15">
        <v>176.47</v>
      </c>
      <c r="AH48" s="16">
        <v>132.63999999999999</v>
      </c>
    </row>
    <row r="49" spans="1:34" x14ac:dyDescent="0.4">
      <c r="A49" s="5">
        <v>48</v>
      </c>
      <c r="B49" s="6" t="s">
        <v>66</v>
      </c>
      <c r="C49" s="6" t="s">
        <v>37</v>
      </c>
      <c r="D49" s="7" t="s">
        <v>4</v>
      </c>
      <c r="E49" s="7" t="s">
        <v>9</v>
      </c>
      <c r="F49" s="8">
        <v>83</v>
      </c>
      <c r="G49" s="8">
        <v>19.2</v>
      </c>
      <c r="H49" s="8">
        <v>2.8</v>
      </c>
      <c r="I49" s="8">
        <v>14.4</v>
      </c>
      <c r="J49" s="8">
        <v>99.8</v>
      </c>
      <c r="K49" s="15">
        <v>4.72</v>
      </c>
      <c r="L49" s="15">
        <v>6.54</v>
      </c>
      <c r="M49" s="15">
        <v>8.6300000000000008</v>
      </c>
      <c r="N49" s="15">
        <v>0.52</v>
      </c>
      <c r="O49" s="15">
        <v>-0.51</v>
      </c>
      <c r="P49" s="15">
        <v>-0.67</v>
      </c>
      <c r="Q49" s="15">
        <v>-1.28</v>
      </c>
      <c r="R49" s="15">
        <v>16.29</v>
      </c>
      <c r="S49" s="15">
        <v>9.81</v>
      </c>
      <c r="T49" s="15">
        <v>-0.05</v>
      </c>
      <c r="U49" s="15">
        <v>14.39</v>
      </c>
      <c r="V49" s="15">
        <v>7.44</v>
      </c>
      <c r="W49" s="15">
        <v>0.27</v>
      </c>
      <c r="X49" s="15">
        <v>-0.6</v>
      </c>
      <c r="Y49" s="15">
        <v>-0.09</v>
      </c>
      <c r="Z49" s="15">
        <v>-0.51</v>
      </c>
      <c r="AA49" s="15">
        <v>-0.01</v>
      </c>
      <c r="AB49" s="15">
        <v>0.06</v>
      </c>
      <c r="AC49" s="15">
        <v>3.25</v>
      </c>
      <c r="AD49" s="15">
        <v>-1.38</v>
      </c>
      <c r="AE49" s="15">
        <v>7.39</v>
      </c>
      <c r="AF49" s="15">
        <v>133.85</v>
      </c>
      <c r="AG49" s="15">
        <v>147.15</v>
      </c>
      <c r="AH49" s="16">
        <v>118.89</v>
      </c>
    </row>
    <row r="50" spans="1:34" x14ac:dyDescent="0.4">
      <c r="A50" s="5">
        <v>49</v>
      </c>
      <c r="B50" s="6" t="s">
        <v>67</v>
      </c>
      <c r="C50" s="6" t="s">
        <v>37</v>
      </c>
      <c r="D50" s="7" t="s">
        <v>4</v>
      </c>
      <c r="E50" s="7" t="s">
        <v>9</v>
      </c>
      <c r="F50" s="8">
        <v>81</v>
      </c>
      <c r="G50" s="8">
        <v>17.899999999999999</v>
      </c>
      <c r="H50" s="8">
        <v>3.1</v>
      </c>
      <c r="I50" s="8">
        <v>17</v>
      </c>
      <c r="J50" s="8">
        <v>99.8</v>
      </c>
      <c r="K50" s="15">
        <v>5.54</v>
      </c>
      <c r="L50" s="15">
        <v>7.68</v>
      </c>
      <c r="M50" s="15">
        <v>8.61</v>
      </c>
      <c r="N50" s="15">
        <v>0.33</v>
      </c>
      <c r="O50" s="15">
        <v>-1.23</v>
      </c>
      <c r="P50" s="15">
        <v>-1.62</v>
      </c>
      <c r="Q50" s="15">
        <v>-0.53</v>
      </c>
      <c r="R50" s="15">
        <v>28.55</v>
      </c>
      <c r="S50" s="15">
        <v>12.93</v>
      </c>
      <c r="T50" s="15">
        <v>3.21</v>
      </c>
      <c r="U50" s="15">
        <v>19.45</v>
      </c>
      <c r="V50" s="15">
        <v>3.72</v>
      </c>
      <c r="W50" s="15">
        <v>1.1499999999999999</v>
      </c>
      <c r="X50" s="15">
        <v>-0.28000000000000003</v>
      </c>
      <c r="Y50" s="15">
        <v>0.04</v>
      </c>
      <c r="Z50" s="15">
        <v>-0.81</v>
      </c>
      <c r="AA50" s="15">
        <v>0</v>
      </c>
      <c r="AB50" s="15">
        <v>7.0000000000000007E-2</v>
      </c>
      <c r="AC50" s="15">
        <v>4.68</v>
      </c>
      <c r="AD50" s="15">
        <v>-1.1100000000000001</v>
      </c>
      <c r="AE50" s="15">
        <v>8.3699999999999992</v>
      </c>
      <c r="AF50" s="15">
        <v>146.79</v>
      </c>
      <c r="AG50" s="15">
        <v>170.26</v>
      </c>
      <c r="AH50" s="16">
        <v>129.63999999999999</v>
      </c>
    </row>
    <row r="51" spans="1:34" x14ac:dyDescent="0.4">
      <c r="A51" s="5">
        <v>50</v>
      </c>
      <c r="B51" s="6" t="s">
        <v>68</v>
      </c>
      <c r="C51" s="6" t="s">
        <v>3</v>
      </c>
      <c r="D51" s="7" t="s">
        <v>8</v>
      </c>
      <c r="E51" s="7" t="s">
        <v>9</v>
      </c>
      <c r="F51" s="8">
        <v>65.5</v>
      </c>
      <c r="G51" s="8">
        <v>18.5</v>
      </c>
      <c r="H51" s="8">
        <v>3.2</v>
      </c>
      <c r="I51" s="8">
        <v>16.899999999999999</v>
      </c>
      <c r="J51" s="8">
        <v>99.9</v>
      </c>
      <c r="K51" s="15">
        <v>5.63</v>
      </c>
      <c r="L51" s="15">
        <v>8.23</v>
      </c>
      <c r="M51" s="15">
        <v>11.55</v>
      </c>
      <c r="N51" s="15">
        <v>0.34</v>
      </c>
      <c r="O51" s="15">
        <v>-0.14000000000000001</v>
      </c>
      <c r="P51" s="15">
        <v>-0.83</v>
      </c>
      <c r="Q51" s="15">
        <v>0.31</v>
      </c>
      <c r="R51" s="15">
        <v>23.51</v>
      </c>
      <c r="S51" s="15">
        <v>13.36</v>
      </c>
      <c r="T51" s="15">
        <v>-5.77</v>
      </c>
      <c r="U51" s="15">
        <v>19.32</v>
      </c>
      <c r="V51" s="15">
        <v>8.3000000000000007</v>
      </c>
      <c r="W51" s="15">
        <v>-28.25</v>
      </c>
      <c r="X51" s="15">
        <v>-0.56000000000000005</v>
      </c>
      <c r="Y51" s="15">
        <v>-7.0000000000000007E-2</v>
      </c>
      <c r="Z51" s="15">
        <v>0.52</v>
      </c>
      <c r="AA51" s="15">
        <v>0.05</v>
      </c>
      <c r="AB51" s="15">
        <v>0.11</v>
      </c>
      <c r="AC51" s="15">
        <v>2.64</v>
      </c>
      <c r="AD51" s="15">
        <v>-0.63</v>
      </c>
      <c r="AE51" s="15">
        <v>4.2</v>
      </c>
      <c r="AF51" s="15">
        <v>148.59</v>
      </c>
      <c r="AG51" s="15">
        <v>157.07</v>
      </c>
      <c r="AH51" s="16">
        <v>133.72</v>
      </c>
    </row>
    <row r="52" spans="1:34" x14ac:dyDescent="0.4">
      <c r="A52" s="5">
        <v>51</v>
      </c>
      <c r="B52" s="6" t="s">
        <v>69</v>
      </c>
      <c r="C52" s="6" t="s">
        <v>70</v>
      </c>
      <c r="D52" s="7" t="s">
        <v>60</v>
      </c>
      <c r="E52" s="7" t="s">
        <v>5</v>
      </c>
      <c r="F52" s="8">
        <v>84</v>
      </c>
      <c r="G52" s="8">
        <v>20.6</v>
      </c>
      <c r="H52" s="8">
        <v>3.8</v>
      </c>
      <c r="I52" s="8">
        <v>18.5</v>
      </c>
      <c r="J52" s="8">
        <v>98.2</v>
      </c>
      <c r="K52" s="15">
        <v>3.17</v>
      </c>
      <c r="L52" s="15">
        <v>4.1500000000000004</v>
      </c>
      <c r="M52" s="15">
        <v>6.7</v>
      </c>
      <c r="N52" s="15">
        <v>0.74</v>
      </c>
      <c r="O52" s="15">
        <v>0.2</v>
      </c>
      <c r="P52" s="15">
        <v>-0.38</v>
      </c>
      <c r="Q52" s="15">
        <v>-0.64</v>
      </c>
      <c r="R52" s="15">
        <v>25.2</v>
      </c>
      <c r="S52" s="15">
        <v>16.420000000000002</v>
      </c>
      <c r="T52" s="15">
        <v>-0.23</v>
      </c>
      <c r="U52" s="15">
        <v>26.27</v>
      </c>
      <c r="V52" s="15">
        <v>3.97</v>
      </c>
      <c r="W52" s="15">
        <v>-46.32</v>
      </c>
      <c r="X52" s="15">
        <v>-0.11</v>
      </c>
      <c r="Y52" s="15">
        <v>0.17</v>
      </c>
      <c r="Z52" s="15">
        <v>-0.8</v>
      </c>
      <c r="AA52" s="15">
        <v>-0.01</v>
      </c>
      <c r="AB52" s="15">
        <v>0.11</v>
      </c>
      <c r="AC52" s="15">
        <v>0.57999999999999996</v>
      </c>
      <c r="AD52" s="15">
        <v>-0.16</v>
      </c>
      <c r="AE52" s="15">
        <v>-0.18</v>
      </c>
      <c r="AF52" s="15">
        <v>148.44999999999999</v>
      </c>
      <c r="AG52" s="15">
        <v>173.11</v>
      </c>
      <c r="AH52" s="16">
        <v>126.62</v>
      </c>
    </row>
    <row r="53" spans="1:34" x14ac:dyDescent="0.4">
      <c r="A53" s="5">
        <v>52</v>
      </c>
      <c r="B53" s="6" t="s">
        <v>71</v>
      </c>
      <c r="C53" s="6" t="s">
        <v>11</v>
      </c>
      <c r="D53" s="7" t="s">
        <v>4</v>
      </c>
      <c r="E53" s="7" t="s">
        <v>9</v>
      </c>
      <c r="F53" s="8">
        <v>79</v>
      </c>
      <c r="G53" s="8">
        <v>20.8</v>
      </c>
      <c r="H53" s="8">
        <v>3</v>
      </c>
      <c r="I53" s="8">
        <v>14.6</v>
      </c>
      <c r="J53" s="8">
        <v>98.9</v>
      </c>
      <c r="K53" s="15">
        <v>4.26</v>
      </c>
      <c r="L53" s="15">
        <v>6.96</v>
      </c>
      <c r="M53" s="15">
        <v>7.1</v>
      </c>
      <c r="N53" s="15">
        <v>1.0900000000000001</v>
      </c>
      <c r="O53" s="15">
        <v>-0.31</v>
      </c>
      <c r="P53" s="15">
        <v>0.52</v>
      </c>
      <c r="Q53" s="15">
        <v>-0.96</v>
      </c>
      <c r="R53" s="15">
        <v>27.81</v>
      </c>
      <c r="S53" s="15">
        <v>13.95</v>
      </c>
      <c r="T53" s="15">
        <v>4.22</v>
      </c>
      <c r="U53" s="15">
        <v>24.3</v>
      </c>
      <c r="V53" s="15">
        <v>4.08</v>
      </c>
      <c r="W53" s="15">
        <v>-8.32</v>
      </c>
      <c r="X53" s="15">
        <v>-0.35</v>
      </c>
      <c r="Y53" s="15">
        <v>0.17</v>
      </c>
      <c r="Z53" s="15">
        <v>1.1299999999999999</v>
      </c>
      <c r="AA53" s="15">
        <v>0.02</v>
      </c>
      <c r="AB53" s="15">
        <v>0.08</v>
      </c>
      <c r="AC53" s="15">
        <v>2.5</v>
      </c>
      <c r="AD53" s="15">
        <v>0.13</v>
      </c>
      <c r="AE53" s="15">
        <v>0.03</v>
      </c>
      <c r="AF53" s="15">
        <v>142.93</v>
      </c>
      <c r="AG53" s="15">
        <v>163.9</v>
      </c>
      <c r="AH53" s="16">
        <v>133.37</v>
      </c>
    </row>
    <row r="54" spans="1:34" x14ac:dyDescent="0.4">
      <c r="A54" s="5">
        <v>53</v>
      </c>
      <c r="B54" s="6" t="s">
        <v>72</v>
      </c>
      <c r="C54" s="6" t="s">
        <v>43</v>
      </c>
      <c r="D54" s="7" t="s">
        <v>4</v>
      </c>
      <c r="E54" s="7" t="s">
        <v>9</v>
      </c>
      <c r="F54" s="8">
        <v>79</v>
      </c>
      <c r="G54" s="8">
        <v>18.5</v>
      </c>
      <c r="H54" s="8">
        <v>2.7</v>
      </c>
      <c r="I54" s="8">
        <v>14.6</v>
      </c>
      <c r="J54" s="8">
        <v>99.6</v>
      </c>
      <c r="K54" s="15">
        <v>5.1100000000000003</v>
      </c>
      <c r="L54" s="15">
        <v>6.58</v>
      </c>
      <c r="M54" s="15">
        <v>7.56</v>
      </c>
      <c r="N54" s="15">
        <v>-0.32</v>
      </c>
      <c r="O54" s="15">
        <v>0.11</v>
      </c>
      <c r="P54" s="15">
        <v>-1.43</v>
      </c>
      <c r="Q54" s="15">
        <v>-2.64</v>
      </c>
      <c r="R54" s="15">
        <v>20.52</v>
      </c>
      <c r="S54" s="15">
        <v>16.39</v>
      </c>
      <c r="T54" s="15">
        <v>5.09</v>
      </c>
      <c r="U54" s="15">
        <v>13.68</v>
      </c>
      <c r="V54" s="15">
        <v>5.28</v>
      </c>
      <c r="W54" s="15">
        <v>-32.33</v>
      </c>
      <c r="X54" s="15">
        <v>-0.88</v>
      </c>
      <c r="Y54" s="15">
        <v>-0.06</v>
      </c>
      <c r="Z54" s="15">
        <v>0.53</v>
      </c>
      <c r="AA54" s="15">
        <v>0.01</v>
      </c>
      <c r="AB54" s="15">
        <v>0.05</v>
      </c>
      <c r="AC54" s="15">
        <v>1.27</v>
      </c>
      <c r="AD54" s="15">
        <v>-0.21</v>
      </c>
      <c r="AE54" s="15">
        <v>4.72</v>
      </c>
      <c r="AF54" s="15">
        <v>151.12</v>
      </c>
      <c r="AG54" s="15">
        <v>178.22</v>
      </c>
      <c r="AH54" s="16">
        <v>134.31</v>
      </c>
    </row>
    <row r="55" spans="1:34" x14ac:dyDescent="0.4">
      <c r="A55" s="5">
        <v>54</v>
      </c>
      <c r="B55" s="6" t="s">
        <v>73</v>
      </c>
      <c r="C55" s="6" t="s">
        <v>48</v>
      </c>
      <c r="D55" s="7" t="s">
        <v>4</v>
      </c>
      <c r="E55" s="7" t="s">
        <v>5</v>
      </c>
      <c r="F55" s="8">
        <v>78</v>
      </c>
      <c r="G55" s="8">
        <v>20.3</v>
      </c>
      <c r="H55" s="8">
        <v>3.2</v>
      </c>
      <c r="I55" s="8">
        <v>16</v>
      </c>
      <c r="J55" s="8">
        <v>99.5</v>
      </c>
      <c r="K55" s="15">
        <v>3.86</v>
      </c>
      <c r="L55" s="15">
        <v>5.59</v>
      </c>
      <c r="M55" s="15">
        <v>6.32</v>
      </c>
      <c r="N55" s="15">
        <v>1.57</v>
      </c>
      <c r="O55" s="15">
        <v>0.73</v>
      </c>
      <c r="P55" s="15">
        <v>-0.51</v>
      </c>
      <c r="Q55" s="15">
        <v>-0.33</v>
      </c>
      <c r="R55" s="15">
        <v>12.96</v>
      </c>
      <c r="S55" s="15">
        <v>16.510000000000002</v>
      </c>
      <c r="T55" s="15">
        <v>-4.76</v>
      </c>
      <c r="U55" s="15">
        <v>9.82</v>
      </c>
      <c r="V55" s="15">
        <v>4.37</v>
      </c>
      <c r="W55" s="15">
        <v>-56.67</v>
      </c>
      <c r="X55" s="15">
        <v>-0.94</v>
      </c>
      <c r="Y55" s="15">
        <v>-0.28999999999999998</v>
      </c>
      <c r="Z55" s="15">
        <v>1.08</v>
      </c>
      <c r="AA55" s="15">
        <v>0.06</v>
      </c>
      <c r="AB55" s="15">
        <v>0.3</v>
      </c>
      <c r="AC55" s="15">
        <v>0.54</v>
      </c>
      <c r="AD55" s="15">
        <v>0.39</v>
      </c>
      <c r="AE55" s="15">
        <v>-0.78</v>
      </c>
      <c r="AF55" s="15">
        <v>153.72</v>
      </c>
      <c r="AG55" s="15">
        <v>154.6</v>
      </c>
      <c r="AH55" s="16">
        <v>140.29</v>
      </c>
    </row>
    <row r="56" spans="1:34" x14ac:dyDescent="0.4">
      <c r="A56" s="5">
        <v>55</v>
      </c>
      <c r="B56" s="6" t="s">
        <v>180</v>
      </c>
      <c r="C56" s="6" t="s">
        <v>103</v>
      </c>
      <c r="D56" s="7" t="s">
        <v>4</v>
      </c>
      <c r="E56" s="7" t="s">
        <v>5</v>
      </c>
      <c r="F56" s="8">
        <v>96</v>
      </c>
      <c r="G56" s="8">
        <v>18.3</v>
      </c>
      <c r="H56" s="8">
        <v>2.5</v>
      </c>
      <c r="I56" s="8">
        <v>13.7</v>
      </c>
      <c r="J56" s="8">
        <v>99.8</v>
      </c>
      <c r="K56" s="15">
        <v>5.41</v>
      </c>
      <c r="L56" s="15">
        <v>9.2200000000000006</v>
      </c>
      <c r="M56" s="15">
        <v>12.33</v>
      </c>
      <c r="N56" s="15">
        <v>1.02</v>
      </c>
      <c r="O56" s="15">
        <v>0.41</v>
      </c>
      <c r="P56" s="24">
        <v>-0.34</v>
      </c>
      <c r="Q56" s="15">
        <v>-1.7</v>
      </c>
      <c r="R56" s="15">
        <v>14.04</v>
      </c>
      <c r="S56" s="15">
        <v>10.93</v>
      </c>
      <c r="T56" s="25">
        <v>2.72</v>
      </c>
      <c r="U56" s="15">
        <v>12.46</v>
      </c>
      <c r="V56" s="25">
        <v>10.4</v>
      </c>
      <c r="W56" s="15">
        <v>-55.98</v>
      </c>
      <c r="X56" s="15">
        <v>-1.08</v>
      </c>
      <c r="Y56" s="26">
        <v>-0.55000000000000004</v>
      </c>
      <c r="Z56" s="15">
        <v>1.35</v>
      </c>
      <c r="AA56" s="27">
        <v>0.05</v>
      </c>
      <c r="AB56" s="15">
        <v>0.22</v>
      </c>
      <c r="AC56" s="15">
        <v>2.02</v>
      </c>
      <c r="AD56" s="15">
        <v>-0.19</v>
      </c>
      <c r="AE56" s="15"/>
      <c r="AF56" s="15">
        <v>156.69999999999999</v>
      </c>
      <c r="AG56" s="15">
        <v>163.19999999999999</v>
      </c>
      <c r="AH56" s="16">
        <v>141.1</v>
      </c>
    </row>
    <row r="57" spans="1:34" x14ac:dyDescent="0.4">
      <c r="A57" s="5">
        <v>56</v>
      </c>
      <c r="B57" s="6" t="s">
        <v>75</v>
      </c>
      <c r="C57" s="6" t="s">
        <v>74</v>
      </c>
      <c r="D57" s="7" t="s">
        <v>8</v>
      </c>
      <c r="E57" s="7" t="s">
        <v>9</v>
      </c>
      <c r="F57" s="8">
        <v>80</v>
      </c>
      <c r="G57" s="8">
        <v>18</v>
      </c>
      <c r="H57" s="8">
        <v>3.2</v>
      </c>
      <c r="I57" s="8">
        <v>17.3</v>
      </c>
      <c r="J57" s="8">
        <v>99.9</v>
      </c>
      <c r="K57" s="15">
        <v>3.96</v>
      </c>
      <c r="L57" s="15">
        <v>6.29</v>
      </c>
      <c r="M57" s="15">
        <v>9.1199999999999992</v>
      </c>
      <c r="N57" s="15">
        <v>-0.12</v>
      </c>
      <c r="O57" s="15">
        <v>-1.01</v>
      </c>
      <c r="P57" s="15">
        <v>-1.08</v>
      </c>
      <c r="Q57" s="15">
        <v>0.02</v>
      </c>
      <c r="R57" s="15">
        <v>14.51</v>
      </c>
      <c r="S57" s="15">
        <v>10.62</v>
      </c>
      <c r="T57" s="15">
        <v>-4.8600000000000003</v>
      </c>
      <c r="U57" s="15">
        <v>19.18</v>
      </c>
      <c r="V57" s="15">
        <v>8.69</v>
      </c>
      <c r="W57" s="15">
        <v>-21.85</v>
      </c>
      <c r="X57" s="15">
        <v>-0.64</v>
      </c>
      <c r="Y57" s="15">
        <v>0.2</v>
      </c>
      <c r="Z57" s="15">
        <v>0</v>
      </c>
      <c r="AA57" s="15">
        <v>0.03</v>
      </c>
      <c r="AB57" s="15">
        <v>0.16</v>
      </c>
      <c r="AC57" s="15">
        <v>2.4900000000000002</v>
      </c>
      <c r="AD57" s="15">
        <v>-0.78</v>
      </c>
      <c r="AE57" s="15">
        <v>2.4300000000000002</v>
      </c>
      <c r="AF57" s="15">
        <v>146.78</v>
      </c>
      <c r="AG57" s="15">
        <v>164.68</v>
      </c>
      <c r="AH57" s="16">
        <v>130</v>
      </c>
    </row>
    <row r="58" spans="1:34" x14ac:dyDescent="0.4">
      <c r="A58" s="5">
        <v>57</v>
      </c>
      <c r="B58" s="6" t="s">
        <v>76</v>
      </c>
      <c r="C58" s="6" t="s">
        <v>37</v>
      </c>
      <c r="D58" s="7" t="s">
        <v>4</v>
      </c>
      <c r="E58" s="7" t="s">
        <v>5</v>
      </c>
      <c r="F58" s="8">
        <v>85</v>
      </c>
      <c r="G58" s="8">
        <v>18.8</v>
      </c>
      <c r="H58" s="8">
        <v>3.6</v>
      </c>
      <c r="I58" s="8">
        <v>18.899999999999999</v>
      </c>
      <c r="J58" s="8">
        <v>99.4</v>
      </c>
      <c r="K58" s="15">
        <v>3.08</v>
      </c>
      <c r="L58" s="15">
        <v>2.81</v>
      </c>
      <c r="M58" s="15">
        <v>5.21</v>
      </c>
      <c r="N58" s="15">
        <v>-0.68</v>
      </c>
      <c r="O58" s="15">
        <v>-0.38</v>
      </c>
      <c r="P58" s="15">
        <v>-2.08</v>
      </c>
      <c r="Q58" s="15">
        <v>-0.35</v>
      </c>
      <c r="R58" s="15">
        <v>20.78</v>
      </c>
      <c r="S58" s="15">
        <v>8.4600000000000009</v>
      </c>
      <c r="T58" s="15">
        <v>1.78</v>
      </c>
      <c r="U58" s="15">
        <v>17.61</v>
      </c>
      <c r="V58" s="15">
        <v>2.7</v>
      </c>
      <c r="W58" s="15">
        <v>99.84</v>
      </c>
      <c r="X58" s="15">
        <v>0.05</v>
      </c>
      <c r="Y58" s="15">
        <v>0.27</v>
      </c>
      <c r="Z58" s="15">
        <v>-0.74</v>
      </c>
      <c r="AA58" s="15">
        <v>0.01</v>
      </c>
      <c r="AB58" s="15">
        <v>0.08</v>
      </c>
      <c r="AC58" s="15">
        <v>0.9</v>
      </c>
      <c r="AD58" s="15">
        <v>-0.47</v>
      </c>
      <c r="AE58" s="15">
        <v>2.06</v>
      </c>
      <c r="AF58" s="15">
        <v>124.52</v>
      </c>
      <c r="AG58" s="15">
        <v>165.69</v>
      </c>
      <c r="AH58" s="16">
        <v>121.43</v>
      </c>
    </row>
    <row r="59" spans="1:34" x14ac:dyDescent="0.4">
      <c r="A59" s="5">
        <v>58</v>
      </c>
      <c r="B59" s="6" t="s">
        <v>77</v>
      </c>
      <c r="C59" s="6" t="s">
        <v>39</v>
      </c>
      <c r="D59" s="9"/>
      <c r="E59" s="7" t="s">
        <v>9</v>
      </c>
      <c r="F59" s="8">
        <v>82.5</v>
      </c>
      <c r="G59" s="8">
        <v>19.899999999999999</v>
      </c>
      <c r="H59" s="8">
        <v>2.9</v>
      </c>
      <c r="I59" s="8">
        <v>14.5</v>
      </c>
      <c r="J59" s="8">
        <v>99.6</v>
      </c>
      <c r="K59" s="15">
        <v>3.9</v>
      </c>
      <c r="L59" s="15">
        <v>5.36</v>
      </c>
      <c r="M59" s="15">
        <v>7.72</v>
      </c>
      <c r="N59" s="15">
        <v>-1.1499999999999999</v>
      </c>
      <c r="O59" s="15">
        <v>-0.69</v>
      </c>
      <c r="P59" s="15">
        <v>-0.48</v>
      </c>
      <c r="Q59" s="15">
        <v>-0.44</v>
      </c>
      <c r="R59" s="15">
        <v>28.54</v>
      </c>
      <c r="S59" s="15">
        <v>10.66</v>
      </c>
      <c r="T59" s="15">
        <v>-0.73</v>
      </c>
      <c r="U59" s="15">
        <v>27.6</v>
      </c>
      <c r="V59" s="15">
        <v>5.88</v>
      </c>
      <c r="W59" s="15">
        <v>-21.66</v>
      </c>
      <c r="X59" s="15">
        <v>-0.52</v>
      </c>
      <c r="Y59" s="15">
        <v>-0.39</v>
      </c>
      <c r="Z59" s="15">
        <v>1.27</v>
      </c>
      <c r="AA59" s="15">
        <v>0.03</v>
      </c>
      <c r="AB59" s="15">
        <v>0.05</v>
      </c>
      <c r="AC59" s="15">
        <v>1.22</v>
      </c>
      <c r="AD59" s="15">
        <v>-0.56000000000000005</v>
      </c>
      <c r="AE59" s="15">
        <v>2.23</v>
      </c>
      <c r="AF59" s="15">
        <v>143.9</v>
      </c>
      <c r="AG59" s="15">
        <v>170.39</v>
      </c>
      <c r="AH59" s="16">
        <v>126.97</v>
      </c>
    </row>
    <row r="60" spans="1:34" x14ac:dyDescent="0.4">
      <c r="A60" s="5">
        <v>59</v>
      </c>
      <c r="B60" s="6" t="s">
        <v>78</v>
      </c>
      <c r="C60" s="10"/>
      <c r="D60" s="9"/>
      <c r="E60" s="7" t="s">
        <v>9</v>
      </c>
      <c r="F60" s="8">
        <v>88.5</v>
      </c>
      <c r="G60" s="8">
        <v>18.3</v>
      </c>
      <c r="H60" s="8">
        <v>2.7</v>
      </c>
      <c r="I60" s="8">
        <v>14.7</v>
      </c>
      <c r="J60" s="8">
        <v>100</v>
      </c>
      <c r="K60" s="15">
        <v>4.21</v>
      </c>
      <c r="L60" s="15">
        <v>7.68</v>
      </c>
      <c r="M60" s="15">
        <v>10.130000000000001</v>
      </c>
      <c r="N60" s="15">
        <v>0.14000000000000001</v>
      </c>
      <c r="O60" s="15">
        <v>-0.09</v>
      </c>
      <c r="P60" s="15">
        <v>-0.81</v>
      </c>
      <c r="Q60" s="15">
        <v>-1.1499999999999999</v>
      </c>
      <c r="R60" s="15">
        <v>2.83</v>
      </c>
      <c r="S60" s="15">
        <v>6.71</v>
      </c>
      <c r="T60" s="15">
        <v>-3.45</v>
      </c>
      <c r="U60" s="15">
        <v>3.7</v>
      </c>
      <c r="V60" s="15">
        <v>9.07</v>
      </c>
      <c r="W60" s="15">
        <v>5.52</v>
      </c>
      <c r="X60" s="15">
        <v>-0.61</v>
      </c>
      <c r="Y60" s="15">
        <v>-0.32</v>
      </c>
      <c r="Z60" s="15">
        <v>2.2000000000000002</v>
      </c>
      <c r="AA60" s="15">
        <v>0</v>
      </c>
      <c r="AB60" s="15">
        <v>0.01</v>
      </c>
      <c r="AC60" s="15">
        <v>2.11</v>
      </c>
      <c r="AD60" s="15">
        <v>0.03</v>
      </c>
      <c r="AE60" s="15">
        <v>0.76</v>
      </c>
      <c r="AF60" s="15">
        <v>119.1</v>
      </c>
      <c r="AG60" s="15">
        <v>122.63</v>
      </c>
      <c r="AH60" s="16">
        <v>118.78</v>
      </c>
    </row>
    <row r="61" spans="1:34" x14ac:dyDescent="0.4">
      <c r="A61" s="5">
        <v>60</v>
      </c>
      <c r="B61" s="6" t="s">
        <v>79</v>
      </c>
      <c r="C61" s="6" t="s">
        <v>15</v>
      </c>
      <c r="D61" s="9"/>
      <c r="E61" s="7" t="s">
        <v>5</v>
      </c>
      <c r="F61" s="8">
        <v>82</v>
      </c>
      <c r="G61" s="8">
        <v>21.1</v>
      </c>
      <c r="H61" s="8">
        <v>3.3</v>
      </c>
      <c r="I61" s="8">
        <v>15.8</v>
      </c>
      <c r="J61" s="8">
        <v>99.1</v>
      </c>
      <c r="K61" s="15">
        <v>4.1500000000000004</v>
      </c>
      <c r="L61" s="15">
        <v>7.17</v>
      </c>
      <c r="M61" s="15">
        <v>8.5500000000000007</v>
      </c>
      <c r="N61" s="15">
        <v>-1.19</v>
      </c>
      <c r="O61" s="15">
        <v>-0.3</v>
      </c>
      <c r="P61" s="15">
        <v>0.34</v>
      </c>
      <c r="Q61" s="15">
        <v>-1.81</v>
      </c>
      <c r="R61" s="15">
        <v>15.96</v>
      </c>
      <c r="S61" s="15">
        <v>18.059999999999999</v>
      </c>
      <c r="T61" s="15">
        <v>-1.94</v>
      </c>
      <c r="U61" s="15">
        <v>13.2</v>
      </c>
      <c r="V61" s="15">
        <v>7.34</v>
      </c>
      <c r="W61" s="15">
        <v>-26.62</v>
      </c>
      <c r="X61" s="15">
        <v>-0.9</v>
      </c>
      <c r="Y61" s="15">
        <v>-0.14000000000000001</v>
      </c>
      <c r="Z61" s="15">
        <v>1.84</v>
      </c>
      <c r="AA61" s="15">
        <v>0.05</v>
      </c>
      <c r="AB61" s="15">
        <v>0.19</v>
      </c>
      <c r="AC61" s="15">
        <v>1.35</v>
      </c>
      <c r="AD61" s="15">
        <v>0.01</v>
      </c>
      <c r="AE61" s="15">
        <v>1.94</v>
      </c>
      <c r="AF61" s="15">
        <v>142.01</v>
      </c>
      <c r="AG61" s="15">
        <v>153.96</v>
      </c>
      <c r="AH61" s="16">
        <v>136.47</v>
      </c>
    </row>
    <row r="62" spans="1:34" x14ac:dyDescent="0.4">
      <c r="A62" s="5">
        <v>61</v>
      </c>
      <c r="B62" s="6" t="s">
        <v>80</v>
      </c>
      <c r="C62" s="6" t="s">
        <v>3</v>
      </c>
      <c r="D62" s="7" t="s">
        <v>4</v>
      </c>
      <c r="E62" s="7" t="s">
        <v>9</v>
      </c>
      <c r="F62" s="8">
        <v>87</v>
      </c>
      <c r="G62" s="8">
        <v>21</v>
      </c>
      <c r="H62" s="8">
        <v>3</v>
      </c>
      <c r="I62" s="8">
        <v>14.1</v>
      </c>
      <c r="J62" s="8">
        <v>99.5</v>
      </c>
      <c r="K62" s="15">
        <v>4.16</v>
      </c>
      <c r="L62" s="15">
        <v>5.99</v>
      </c>
      <c r="M62" s="15">
        <v>8.25</v>
      </c>
      <c r="N62" s="15">
        <v>7.0000000000000007E-2</v>
      </c>
      <c r="O62" s="15">
        <v>-0.44</v>
      </c>
      <c r="P62" s="15">
        <v>-0.13</v>
      </c>
      <c r="Q62" s="15">
        <v>0.01</v>
      </c>
      <c r="R62" s="15">
        <v>22.3</v>
      </c>
      <c r="S62" s="15">
        <v>16.920000000000002</v>
      </c>
      <c r="T62" s="15">
        <v>-3.74</v>
      </c>
      <c r="U62" s="15">
        <v>18.5</v>
      </c>
      <c r="V62" s="15">
        <v>6.36</v>
      </c>
      <c r="W62" s="15">
        <v>2.0499999999999998</v>
      </c>
      <c r="X62" s="15">
        <v>-1.05</v>
      </c>
      <c r="Y62" s="15">
        <v>-0.08</v>
      </c>
      <c r="Z62" s="15">
        <v>1.82</v>
      </c>
      <c r="AA62" s="15">
        <v>0.04</v>
      </c>
      <c r="AB62" s="15">
        <v>0.12</v>
      </c>
      <c r="AC62" s="15">
        <v>2.0099999999999998</v>
      </c>
      <c r="AD62" s="15">
        <v>-0.74</v>
      </c>
      <c r="AE62" s="15">
        <v>3.78</v>
      </c>
      <c r="AF62" s="15">
        <v>141.63</v>
      </c>
      <c r="AG62" s="15">
        <v>157.38</v>
      </c>
      <c r="AH62" s="16">
        <v>131.91999999999999</v>
      </c>
    </row>
    <row r="63" spans="1:34" x14ac:dyDescent="0.4">
      <c r="A63" s="5">
        <v>62</v>
      </c>
      <c r="B63" s="6" t="s">
        <v>81</v>
      </c>
      <c r="C63" s="6" t="s">
        <v>13</v>
      </c>
      <c r="D63" s="7" t="s">
        <v>8</v>
      </c>
      <c r="E63" s="7" t="s">
        <v>5</v>
      </c>
      <c r="F63" s="8">
        <v>87.5</v>
      </c>
      <c r="G63" s="8">
        <v>18</v>
      </c>
      <c r="H63" s="8">
        <v>3.1</v>
      </c>
      <c r="I63" s="8">
        <v>17.3</v>
      </c>
      <c r="J63" s="8">
        <v>99.7</v>
      </c>
      <c r="K63" s="15">
        <v>5.3</v>
      </c>
      <c r="L63" s="15">
        <v>8.39</v>
      </c>
      <c r="M63" s="15">
        <v>11.23</v>
      </c>
      <c r="N63" s="15">
        <v>1.61</v>
      </c>
      <c r="O63" s="15">
        <v>0.48</v>
      </c>
      <c r="P63" s="15">
        <v>-0.42</v>
      </c>
      <c r="Q63" s="15">
        <v>-2.34</v>
      </c>
      <c r="R63" s="15">
        <v>20.92</v>
      </c>
      <c r="S63" s="15">
        <v>12.55</v>
      </c>
      <c r="T63" s="15">
        <v>6.36</v>
      </c>
      <c r="U63" s="15">
        <v>11.23</v>
      </c>
      <c r="V63" s="15">
        <v>8.77</v>
      </c>
      <c r="W63" s="15">
        <v>-59.57</v>
      </c>
      <c r="X63" s="15">
        <v>-0.23</v>
      </c>
      <c r="Y63" s="15">
        <v>0.28000000000000003</v>
      </c>
      <c r="Z63" s="15">
        <v>-0.2</v>
      </c>
      <c r="AA63" s="15">
        <v>0.01</v>
      </c>
      <c r="AB63" s="15">
        <v>0.3</v>
      </c>
      <c r="AC63" s="15">
        <v>1.1299999999999999</v>
      </c>
      <c r="AD63" s="15">
        <v>-0.18</v>
      </c>
      <c r="AE63" s="15">
        <v>1.37</v>
      </c>
      <c r="AF63" s="15">
        <v>155.58000000000001</v>
      </c>
      <c r="AG63" s="15">
        <v>167.85</v>
      </c>
      <c r="AH63" s="16">
        <v>136.33000000000001</v>
      </c>
    </row>
    <row r="64" spans="1:34" x14ac:dyDescent="0.4">
      <c r="A64" s="5">
        <v>63</v>
      </c>
      <c r="B64" s="6" t="s">
        <v>82</v>
      </c>
      <c r="C64" s="6" t="s">
        <v>48</v>
      </c>
      <c r="D64" s="7" t="s">
        <v>8</v>
      </c>
      <c r="E64" s="7" t="s">
        <v>9</v>
      </c>
      <c r="F64" s="8">
        <v>79</v>
      </c>
      <c r="G64" s="8">
        <v>19.5</v>
      </c>
      <c r="H64" s="8">
        <v>3.5</v>
      </c>
      <c r="I64" s="8">
        <v>17.7</v>
      </c>
      <c r="J64" s="8">
        <v>99.7</v>
      </c>
      <c r="K64" s="15">
        <v>4.24</v>
      </c>
      <c r="L64" s="15">
        <v>7.66</v>
      </c>
      <c r="M64" s="15">
        <v>9.93</v>
      </c>
      <c r="N64" s="15">
        <v>2.1</v>
      </c>
      <c r="O64" s="15">
        <v>1.32</v>
      </c>
      <c r="P64" s="15">
        <v>-0.49</v>
      </c>
      <c r="Q64" s="15">
        <v>-0.31</v>
      </c>
      <c r="R64" s="15">
        <v>14.58</v>
      </c>
      <c r="S64" s="15">
        <v>10.43</v>
      </c>
      <c r="T64" s="15">
        <v>-1.94</v>
      </c>
      <c r="U64" s="15">
        <v>13.9</v>
      </c>
      <c r="V64" s="15">
        <v>8.2899999999999991</v>
      </c>
      <c r="W64" s="15">
        <v>-68.12</v>
      </c>
      <c r="X64" s="15">
        <v>-1.1200000000000001</v>
      </c>
      <c r="Y64" s="15">
        <v>0.16</v>
      </c>
      <c r="Z64" s="15">
        <v>0.59</v>
      </c>
      <c r="AA64" s="15">
        <v>0.05</v>
      </c>
      <c r="AB64" s="15">
        <v>0.21</v>
      </c>
      <c r="AC64" s="15">
        <v>0.44</v>
      </c>
      <c r="AD64" s="15">
        <v>0.41</v>
      </c>
      <c r="AE64" s="15">
        <v>-1.75</v>
      </c>
      <c r="AF64" s="15">
        <v>156.19999999999999</v>
      </c>
      <c r="AG64" s="15">
        <v>164.07</v>
      </c>
      <c r="AH64" s="16">
        <v>140.66</v>
      </c>
    </row>
    <row r="65" spans="1:34" x14ac:dyDescent="0.4">
      <c r="A65" s="5">
        <v>64</v>
      </c>
      <c r="B65" s="6" t="s">
        <v>83</v>
      </c>
      <c r="C65" s="6" t="s">
        <v>84</v>
      </c>
      <c r="D65" s="7" t="s">
        <v>4</v>
      </c>
      <c r="E65" s="7" t="s">
        <v>9</v>
      </c>
      <c r="F65" s="8">
        <v>85</v>
      </c>
      <c r="G65" s="8">
        <v>19.100000000000001</v>
      </c>
      <c r="H65" s="9">
        <v>3.7</v>
      </c>
      <c r="I65" s="9">
        <v>16.5</v>
      </c>
      <c r="J65" s="9">
        <v>99.5</v>
      </c>
      <c r="K65" s="15">
        <v>7.6</v>
      </c>
      <c r="L65" s="15">
        <v>11.13</v>
      </c>
      <c r="M65" s="15">
        <v>14.29</v>
      </c>
      <c r="N65" s="15">
        <v>1.57</v>
      </c>
      <c r="O65" s="15">
        <v>0.32</v>
      </c>
      <c r="P65" s="15">
        <v>-0.67</v>
      </c>
      <c r="Q65" s="15">
        <v>-0.14000000000000001</v>
      </c>
      <c r="R65" s="15">
        <v>28.59</v>
      </c>
      <c r="S65" s="15">
        <v>12.31</v>
      </c>
      <c r="T65" s="15">
        <v>-3.15</v>
      </c>
      <c r="U65" s="15">
        <v>21.75</v>
      </c>
      <c r="V65" s="15">
        <v>12.79</v>
      </c>
      <c r="W65" s="15">
        <v>-48.86</v>
      </c>
      <c r="X65" s="15">
        <v>-0.68</v>
      </c>
      <c r="Y65" s="15">
        <v>-0.3</v>
      </c>
      <c r="Z65" s="15">
        <v>0.35</v>
      </c>
      <c r="AA65" s="15">
        <v>0.03</v>
      </c>
      <c r="AB65" s="15">
        <v>0.17</v>
      </c>
      <c r="AC65" s="15">
        <v>2.5099999999999998</v>
      </c>
      <c r="AD65" s="15">
        <v>0.02</v>
      </c>
      <c r="AE65" s="15">
        <v>1.1499999999999999</v>
      </c>
      <c r="AF65" s="15">
        <v>157.53</v>
      </c>
      <c r="AG65" s="15">
        <v>167.17</v>
      </c>
      <c r="AH65" s="16">
        <v>141.58000000000001</v>
      </c>
    </row>
    <row r="66" spans="1:34" x14ac:dyDescent="0.4">
      <c r="A66" s="5">
        <v>65</v>
      </c>
      <c r="B66" s="6" t="s">
        <v>85</v>
      </c>
      <c r="C66" s="6" t="s">
        <v>13</v>
      </c>
      <c r="D66" s="7" t="s">
        <v>8</v>
      </c>
      <c r="E66" s="7" t="s">
        <v>9</v>
      </c>
      <c r="F66" s="8">
        <v>85.5</v>
      </c>
      <c r="G66" s="8">
        <v>17.399999999999999</v>
      </c>
      <c r="H66" s="8">
        <v>2.8</v>
      </c>
      <c r="I66" s="8">
        <v>15.8</v>
      </c>
      <c r="J66" s="8">
        <v>100</v>
      </c>
      <c r="K66" s="15">
        <v>5.07</v>
      </c>
      <c r="L66" s="15">
        <v>8.7899999999999991</v>
      </c>
      <c r="M66" s="15">
        <v>10.39</v>
      </c>
      <c r="N66" s="15">
        <v>1.6</v>
      </c>
      <c r="O66" s="15">
        <v>0.78</v>
      </c>
      <c r="P66" s="15">
        <v>-1.43</v>
      </c>
      <c r="Q66" s="15">
        <v>-1.26</v>
      </c>
      <c r="R66" s="15">
        <v>16.93</v>
      </c>
      <c r="S66" s="15">
        <v>13.93</v>
      </c>
      <c r="T66" s="15">
        <v>0.63</v>
      </c>
      <c r="U66" s="15">
        <v>10.6</v>
      </c>
      <c r="V66" s="15">
        <v>6.78</v>
      </c>
      <c r="W66" s="15">
        <v>-21.85</v>
      </c>
      <c r="X66" s="15">
        <v>-0.59</v>
      </c>
      <c r="Y66" s="15">
        <v>0.18</v>
      </c>
      <c r="Z66" s="15">
        <v>-0.76</v>
      </c>
      <c r="AA66" s="15">
        <v>-0.01</v>
      </c>
      <c r="AB66" s="15">
        <v>0.32</v>
      </c>
      <c r="AC66" s="15">
        <v>0.83</v>
      </c>
      <c r="AD66" s="15">
        <v>0.49</v>
      </c>
      <c r="AE66" s="15">
        <v>-0.09</v>
      </c>
      <c r="AF66" s="15">
        <v>157.54</v>
      </c>
      <c r="AG66" s="15">
        <v>172.43</v>
      </c>
      <c r="AH66" s="16">
        <v>144.72</v>
      </c>
    </row>
    <row r="67" spans="1:34" x14ac:dyDescent="0.4">
      <c r="A67" s="5">
        <v>66</v>
      </c>
      <c r="B67" s="6" t="s">
        <v>86</v>
      </c>
      <c r="C67" s="10"/>
      <c r="D67" s="9"/>
      <c r="E67" s="7" t="s">
        <v>5</v>
      </c>
      <c r="F67" s="8">
        <v>79</v>
      </c>
      <c r="G67" s="8">
        <v>18.899999999999999</v>
      </c>
      <c r="H67" s="8">
        <v>2.7</v>
      </c>
      <c r="I67" s="8">
        <v>14.3</v>
      </c>
      <c r="J67" s="8">
        <v>99.7</v>
      </c>
      <c r="K67" s="15">
        <v>3.48</v>
      </c>
      <c r="L67" s="15">
        <v>3.84</v>
      </c>
      <c r="M67" s="15">
        <v>6.16</v>
      </c>
      <c r="N67" s="15">
        <v>1.67</v>
      </c>
      <c r="O67" s="15">
        <v>0.56999999999999995</v>
      </c>
      <c r="P67" s="15">
        <v>-1.08</v>
      </c>
      <c r="Q67" s="15">
        <v>-0.44</v>
      </c>
      <c r="R67" s="15">
        <v>11.58</v>
      </c>
      <c r="S67" s="15">
        <v>14.53</v>
      </c>
      <c r="T67" s="15">
        <v>-0.94</v>
      </c>
      <c r="U67" s="15">
        <v>14.22</v>
      </c>
      <c r="V67" s="15">
        <v>5.25</v>
      </c>
      <c r="W67" s="15">
        <v>-30.9</v>
      </c>
      <c r="X67" s="15">
        <v>-0.27</v>
      </c>
      <c r="Y67" s="15">
        <v>-0.24</v>
      </c>
      <c r="Z67" s="15">
        <v>0.93</v>
      </c>
      <c r="AA67" s="15">
        <v>0.04</v>
      </c>
      <c r="AB67" s="15">
        <v>7.0000000000000007E-2</v>
      </c>
      <c r="AC67" s="15">
        <v>1.36</v>
      </c>
      <c r="AD67" s="15">
        <v>0.31</v>
      </c>
      <c r="AE67" s="15">
        <v>-0.33</v>
      </c>
      <c r="AF67" s="15">
        <v>136.03</v>
      </c>
      <c r="AG67" s="15">
        <v>151.63999999999999</v>
      </c>
      <c r="AH67" s="16">
        <v>125.93</v>
      </c>
    </row>
    <row r="68" spans="1:34" x14ac:dyDescent="0.4">
      <c r="A68" s="5">
        <v>67</v>
      </c>
      <c r="B68" s="6" t="s">
        <v>87</v>
      </c>
      <c r="C68" s="6" t="s">
        <v>37</v>
      </c>
      <c r="D68" s="7" t="s">
        <v>4</v>
      </c>
      <c r="E68" s="7" t="s">
        <v>9</v>
      </c>
      <c r="F68" s="8">
        <v>83.5</v>
      </c>
      <c r="G68" s="8">
        <v>21.1</v>
      </c>
      <c r="H68" s="8">
        <v>3.5</v>
      </c>
      <c r="I68" s="8">
        <v>16.5</v>
      </c>
      <c r="J68" s="8">
        <v>98.9</v>
      </c>
      <c r="K68" s="15">
        <v>4.26</v>
      </c>
      <c r="L68" s="15">
        <v>6.6</v>
      </c>
      <c r="M68" s="15">
        <v>8.17</v>
      </c>
      <c r="N68" s="15">
        <v>1.2</v>
      </c>
      <c r="O68" s="15">
        <v>0.01</v>
      </c>
      <c r="P68" s="15">
        <v>-1.0900000000000001</v>
      </c>
      <c r="Q68" s="15">
        <v>-1.26</v>
      </c>
      <c r="R68" s="15">
        <v>14.47</v>
      </c>
      <c r="S68" s="15">
        <v>15.64</v>
      </c>
      <c r="T68" s="15">
        <v>-0.24</v>
      </c>
      <c r="U68" s="15">
        <v>9.17</v>
      </c>
      <c r="V68" s="15">
        <v>5.69</v>
      </c>
      <c r="W68" s="15">
        <v>-25.18</v>
      </c>
      <c r="X68" s="15">
        <v>-0.76</v>
      </c>
      <c r="Y68" s="15">
        <v>-0.19</v>
      </c>
      <c r="Z68" s="15">
        <v>-0.03</v>
      </c>
      <c r="AA68" s="15">
        <v>0.02</v>
      </c>
      <c r="AB68" s="15">
        <v>0.17</v>
      </c>
      <c r="AC68" s="15">
        <v>2.68</v>
      </c>
      <c r="AD68" s="15">
        <v>-1.0900000000000001</v>
      </c>
      <c r="AE68" s="15">
        <v>6.39</v>
      </c>
      <c r="AF68" s="15">
        <v>144.87</v>
      </c>
      <c r="AG68" s="15">
        <v>154.1</v>
      </c>
      <c r="AH68" s="16">
        <v>127.69</v>
      </c>
    </row>
    <row r="69" spans="1:34" x14ac:dyDescent="0.4">
      <c r="A69" s="5">
        <v>68</v>
      </c>
      <c r="B69" s="6" t="s">
        <v>88</v>
      </c>
      <c r="C69" s="6" t="s">
        <v>19</v>
      </c>
      <c r="D69" s="7" t="s">
        <v>8</v>
      </c>
      <c r="E69" s="7" t="s">
        <v>9</v>
      </c>
      <c r="F69" s="8">
        <v>64.5</v>
      </c>
      <c r="G69" s="8">
        <v>18.7</v>
      </c>
      <c r="H69" s="8">
        <v>3.6</v>
      </c>
      <c r="I69" s="8">
        <v>18.899999999999999</v>
      </c>
      <c r="J69" s="8">
        <v>99.8</v>
      </c>
      <c r="K69" s="15">
        <v>4.0999999999999996</v>
      </c>
      <c r="L69" s="15">
        <v>4.3499999999999996</v>
      </c>
      <c r="M69" s="15">
        <v>4.68</v>
      </c>
      <c r="N69" s="15">
        <v>1.41</v>
      </c>
      <c r="O69" s="15">
        <v>0.42</v>
      </c>
      <c r="P69" s="15">
        <v>-0.95</v>
      </c>
      <c r="Q69" s="15">
        <v>0.06</v>
      </c>
      <c r="R69" s="15">
        <v>24.7</v>
      </c>
      <c r="S69" s="15">
        <v>6.92</v>
      </c>
      <c r="T69" s="15">
        <v>1.0900000000000001</v>
      </c>
      <c r="U69" s="15">
        <v>23.65</v>
      </c>
      <c r="V69" s="15">
        <v>2.16</v>
      </c>
      <c r="W69" s="15">
        <v>-20.83</v>
      </c>
      <c r="X69" s="15">
        <v>-0.35</v>
      </c>
      <c r="Y69" s="15">
        <v>0.38</v>
      </c>
      <c r="Z69" s="15">
        <v>0.31</v>
      </c>
      <c r="AA69" s="15">
        <v>0.01</v>
      </c>
      <c r="AB69" s="15">
        <v>0.06</v>
      </c>
      <c r="AC69" s="15">
        <v>0.61</v>
      </c>
      <c r="AD69" s="15">
        <v>0.19</v>
      </c>
      <c r="AE69" s="15">
        <v>-0.95</v>
      </c>
      <c r="AF69" s="15">
        <v>143.34</v>
      </c>
      <c r="AG69" s="15">
        <v>168.46</v>
      </c>
      <c r="AH69" s="16">
        <v>130.71</v>
      </c>
    </row>
    <row r="70" spans="1:34" x14ac:dyDescent="0.4">
      <c r="A70" s="5">
        <v>69</v>
      </c>
      <c r="B70" s="6" t="s">
        <v>89</v>
      </c>
      <c r="C70" s="10"/>
      <c r="D70" s="9"/>
      <c r="E70" s="7" t="s">
        <v>5</v>
      </c>
      <c r="F70" s="8">
        <v>79</v>
      </c>
      <c r="G70" s="8">
        <v>21</v>
      </c>
      <c r="H70" s="8">
        <v>2.9</v>
      </c>
      <c r="I70" s="8">
        <v>14</v>
      </c>
      <c r="J70" s="8">
        <v>99.4</v>
      </c>
      <c r="K70" s="15">
        <v>4.1500000000000004</v>
      </c>
      <c r="L70" s="15">
        <v>5.81</v>
      </c>
      <c r="M70" s="15">
        <v>8.4</v>
      </c>
      <c r="N70" s="15">
        <v>2.21</v>
      </c>
      <c r="O70" s="15">
        <v>-0.9</v>
      </c>
      <c r="P70" s="15">
        <v>-0.79</v>
      </c>
      <c r="Q70" s="15">
        <v>-1.88</v>
      </c>
      <c r="R70" s="15">
        <v>13.33</v>
      </c>
      <c r="S70" s="15">
        <v>9.8800000000000008</v>
      </c>
      <c r="T70" s="17"/>
      <c r="U70" s="15">
        <v>12.21</v>
      </c>
      <c r="V70" s="15">
        <v>7.29</v>
      </c>
      <c r="W70" s="15">
        <v>-28.5</v>
      </c>
      <c r="X70" s="15">
        <v>-0.67</v>
      </c>
      <c r="Y70" s="15">
        <v>-0.13</v>
      </c>
      <c r="Z70" s="15">
        <v>1.06</v>
      </c>
      <c r="AA70" s="15">
        <v>0.05</v>
      </c>
      <c r="AB70" s="15">
        <v>0.12</v>
      </c>
      <c r="AC70" s="15">
        <v>4.34</v>
      </c>
      <c r="AD70" s="15">
        <v>-0.51</v>
      </c>
      <c r="AE70" s="15">
        <v>0.21</v>
      </c>
      <c r="AF70" s="15">
        <v>144.26</v>
      </c>
      <c r="AG70" s="15">
        <v>156.66</v>
      </c>
      <c r="AH70" s="16">
        <v>131.65</v>
      </c>
    </row>
    <row r="71" spans="1:34" x14ac:dyDescent="0.4">
      <c r="A71" s="5">
        <v>70</v>
      </c>
      <c r="B71" s="6" t="s">
        <v>90</v>
      </c>
      <c r="C71" s="6" t="s">
        <v>11</v>
      </c>
      <c r="D71" s="7" t="s">
        <v>4</v>
      </c>
      <c r="E71" s="7" t="s">
        <v>5</v>
      </c>
      <c r="F71" s="8">
        <v>79</v>
      </c>
      <c r="G71" s="8">
        <v>20.2</v>
      </c>
      <c r="H71" s="8">
        <v>3.7</v>
      </c>
      <c r="I71" s="8">
        <v>18.100000000000001</v>
      </c>
      <c r="J71" s="8">
        <v>99.3</v>
      </c>
      <c r="K71" s="15">
        <v>5.56</v>
      </c>
      <c r="L71" s="15">
        <v>7.58</v>
      </c>
      <c r="M71" s="15">
        <v>10.36</v>
      </c>
      <c r="N71" s="15">
        <v>2.09</v>
      </c>
      <c r="O71" s="15">
        <v>0.63</v>
      </c>
      <c r="P71" s="15">
        <v>0.04</v>
      </c>
      <c r="Q71" s="15">
        <v>0.23</v>
      </c>
      <c r="R71" s="15">
        <v>21.17</v>
      </c>
      <c r="S71" s="15">
        <v>6.54</v>
      </c>
      <c r="T71" s="15">
        <v>0.82</v>
      </c>
      <c r="U71" s="15">
        <v>17.68</v>
      </c>
      <c r="V71" s="15">
        <v>8.3000000000000007</v>
      </c>
      <c r="W71" s="15">
        <v>9.9700000000000006</v>
      </c>
      <c r="X71" s="15">
        <v>-0.8</v>
      </c>
      <c r="Y71" s="15">
        <v>-0.64</v>
      </c>
      <c r="Z71" s="15">
        <v>1.53</v>
      </c>
      <c r="AA71" s="15">
        <v>0.04</v>
      </c>
      <c r="AB71" s="15">
        <v>0.01</v>
      </c>
      <c r="AC71" s="15">
        <v>1.97</v>
      </c>
      <c r="AD71" s="15">
        <v>-1.01</v>
      </c>
      <c r="AE71" s="15">
        <v>1.93</v>
      </c>
      <c r="AF71" s="15">
        <v>132.5</v>
      </c>
      <c r="AG71" s="15">
        <v>145.69</v>
      </c>
      <c r="AH71" s="16">
        <v>122.49</v>
      </c>
    </row>
    <row r="72" spans="1:34" x14ac:dyDescent="0.4">
      <c r="A72" s="5">
        <v>71</v>
      </c>
      <c r="B72" s="6" t="s">
        <v>91</v>
      </c>
      <c r="C72" s="6" t="s">
        <v>70</v>
      </c>
      <c r="D72" s="7" t="s">
        <v>60</v>
      </c>
      <c r="E72" s="7" t="s">
        <v>9</v>
      </c>
      <c r="F72" s="8">
        <v>71</v>
      </c>
      <c r="G72" s="8">
        <v>20.5</v>
      </c>
      <c r="H72" s="8">
        <v>3.4</v>
      </c>
      <c r="I72" s="8">
        <v>16.600000000000001</v>
      </c>
      <c r="J72" s="8">
        <v>99.4</v>
      </c>
      <c r="K72" s="15">
        <v>3.46</v>
      </c>
      <c r="L72" s="15">
        <v>4.53</v>
      </c>
      <c r="M72" s="15">
        <v>6.94</v>
      </c>
      <c r="N72" s="15">
        <v>7.0000000000000007E-2</v>
      </c>
      <c r="O72" s="15">
        <v>0.08</v>
      </c>
      <c r="P72" s="15">
        <v>-1.1100000000000001</v>
      </c>
      <c r="Q72" s="15">
        <v>-0.82</v>
      </c>
      <c r="R72" s="15">
        <v>22.14</v>
      </c>
      <c r="S72" s="15">
        <v>11.57</v>
      </c>
      <c r="T72" s="15">
        <v>-1.84</v>
      </c>
      <c r="U72" s="15">
        <v>22.08</v>
      </c>
      <c r="V72" s="15">
        <v>6.05</v>
      </c>
      <c r="W72" s="15">
        <v>-45.65</v>
      </c>
      <c r="X72" s="15">
        <v>-0.22</v>
      </c>
      <c r="Y72" s="15">
        <v>-0.11</v>
      </c>
      <c r="Z72" s="15">
        <v>-0.34</v>
      </c>
      <c r="AA72" s="15">
        <v>0.01</v>
      </c>
      <c r="AB72" s="15">
        <v>0.12</v>
      </c>
      <c r="AC72" s="15">
        <v>0.2</v>
      </c>
      <c r="AD72" s="15">
        <v>-7.0000000000000007E-2</v>
      </c>
      <c r="AE72" s="15">
        <v>-0.52</v>
      </c>
      <c r="AF72" s="15">
        <v>146.87</v>
      </c>
      <c r="AG72" s="15">
        <v>171.22</v>
      </c>
      <c r="AH72" s="16">
        <v>126.81</v>
      </c>
    </row>
    <row r="73" spans="1:34" x14ac:dyDescent="0.4">
      <c r="A73" s="5">
        <v>72</v>
      </c>
      <c r="B73" s="6" t="s">
        <v>92</v>
      </c>
      <c r="C73" s="6" t="s">
        <v>19</v>
      </c>
      <c r="D73" s="7" t="s">
        <v>4</v>
      </c>
      <c r="E73" s="7" t="s">
        <v>9</v>
      </c>
      <c r="F73" s="8">
        <v>67</v>
      </c>
      <c r="G73" s="8">
        <v>20.7</v>
      </c>
      <c r="H73" s="8">
        <v>3.4</v>
      </c>
      <c r="I73" s="8">
        <v>16.5</v>
      </c>
      <c r="J73" s="8">
        <v>98.9</v>
      </c>
      <c r="K73" s="15">
        <v>1.51</v>
      </c>
      <c r="L73" s="15">
        <v>1.94</v>
      </c>
      <c r="M73" s="15">
        <v>2.91</v>
      </c>
      <c r="N73" s="15">
        <v>1.31</v>
      </c>
      <c r="O73" s="15">
        <v>0.12</v>
      </c>
      <c r="P73" s="15">
        <v>-0.68</v>
      </c>
      <c r="Q73" s="15">
        <v>-1.88</v>
      </c>
      <c r="R73" s="15">
        <v>22.6</v>
      </c>
      <c r="S73" s="15">
        <v>17.16</v>
      </c>
      <c r="T73" s="15">
        <v>0.61</v>
      </c>
      <c r="U73" s="15">
        <v>17.87</v>
      </c>
      <c r="V73" s="15">
        <v>-0.4</v>
      </c>
      <c r="W73" s="15">
        <v>-65.16</v>
      </c>
      <c r="X73" s="15">
        <v>-0.21</v>
      </c>
      <c r="Y73" s="15">
        <v>0.02</v>
      </c>
      <c r="Z73" s="15">
        <v>0.41</v>
      </c>
      <c r="AA73" s="15">
        <v>0.04</v>
      </c>
      <c r="AB73" s="15">
        <v>0.17</v>
      </c>
      <c r="AC73" s="15">
        <v>0.66</v>
      </c>
      <c r="AD73" s="15">
        <v>0.52</v>
      </c>
      <c r="AE73" s="15">
        <v>-2.04</v>
      </c>
      <c r="AF73" s="15">
        <v>151.57</v>
      </c>
      <c r="AG73" s="15">
        <v>170.87</v>
      </c>
      <c r="AH73" s="16">
        <v>133.62</v>
      </c>
    </row>
    <row r="74" spans="1:34" x14ac:dyDescent="0.4">
      <c r="A74" s="5">
        <v>73</v>
      </c>
      <c r="B74" s="6" t="s">
        <v>93</v>
      </c>
      <c r="C74" s="6" t="s">
        <v>39</v>
      </c>
      <c r="D74" s="9"/>
      <c r="E74" s="7" t="s">
        <v>9</v>
      </c>
      <c r="F74" s="8">
        <v>82</v>
      </c>
      <c r="G74" s="8">
        <v>18.600000000000001</v>
      </c>
      <c r="H74" s="8">
        <v>3.1</v>
      </c>
      <c r="I74" s="8">
        <v>16.399999999999999</v>
      </c>
      <c r="J74" s="8">
        <v>99.7</v>
      </c>
      <c r="K74" s="15">
        <v>4.2699999999999996</v>
      </c>
      <c r="L74" s="15">
        <v>6.84</v>
      </c>
      <c r="M74" s="15">
        <v>9.4499999999999993</v>
      </c>
      <c r="N74" s="15">
        <v>1.74</v>
      </c>
      <c r="O74" s="15">
        <v>0.49</v>
      </c>
      <c r="P74" s="15">
        <v>-1.78</v>
      </c>
      <c r="Q74" s="15">
        <v>-0.63</v>
      </c>
      <c r="R74" s="15">
        <v>11.49</v>
      </c>
      <c r="S74" s="15">
        <v>9.4</v>
      </c>
      <c r="T74" s="15">
        <v>-3.16</v>
      </c>
      <c r="U74" s="15">
        <v>7.75</v>
      </c>
      <c r="V74" s="15">
        <v>7.62</v>
      </c>
      <c r="W74" s="15">
        <v>-21.99</v>
      </c>
      <c r="X74" s="15">
        <v>-0.82</v>
      </c>
      <c r="Y74" s="15">
        <v>-0.14000000000000001</v>
      </c>
      <c r="Z74" s="15">
        <v>0.69</v>
      </c>
      <c r="AA74" s="15">
        <v>0.06</v>
      </c>
      <c r="AB74" s="15">
        <v>0.11</v>
      </c>
      <c r="AC74" s="15">
        <v>1.46</v>
      </c>
      <c r="AD74" s="15">
        <v>-0.2</v>
      </c>
      <c r="AE74" s="15">
        <v>0.52</v>
      </c>
      <c r="AF74" s="15">
        <v>143.03</v>
      </c>
      <c r="AG74" s="15">
        <v>155.13</v>
      </c>
      <c r="AH74" s="16">
        <v>130.94</v>
      </c>
    </row>
    <row r="75" spans="1:34" x14ac:dyDescent="0.4">
      <c r="A75" s="5">
        <v>74</v>
      </c>
      <c r="B75" s="6" t="s">
        <v>94</v>
      </c>
      <c r="C75" s="6" t="s">
        <v>3</v>
      </c>
      <c r="D75" s="7" t="s">
        <v>8</v>
      </c>
      <c r="E75" s="7" t="s">
        <v>5</v>
      </c>
      <c r="F75" s="8">
        <v>77.5</v>
      </c>
      <c r="G75" s="8">
        <v>18.399999999999999</v>
      </c>
      <c r="H75" s="8">
        <v>3.3</v>
      </c>
      <c r="I75" s="8">
        <v>17.8</v>
      </c>
      <c r="J75" s="8">
        <v>99.5</v>
      </c>
      <c r="K75" s="15">
        <v>3.52</v>
      </c>
      <c r="L75" s="15">
        <v>5.46</v>
      </c>
      <c r="M75" s="15">
        <v>7.71</v>
      </c>
      <c r="N75" s="15">
        <v>-0.89</v>
      </c>
      <c r="O75" s="15">
        <v>-1.02</v>
      </c>
      <c r="P75" s="15">
        <v>-1.08</v>
      </c>
      <c r="Q75" s="15">
        <v>0.28000000000000003</v>
      </c>
      <c r="R75" s="15">
        <v>35.6</v>
      </c>
      <c r="S75" s="15">
        <v>12.24</v>
      </c>
      <c r="T75" s="15">
        <v>-1.73</v>
      </c>
      <c r="U75" s="15">
        <v>27.88</v>
      </c>
      <c r="V75" s="15">
        <v>5.96</v>
      </c>
      <c r="W75" s="15">
        <v>-37.93</v>
      </c>
      <c r="X75" s="15">
        <v>-0.7</v>
      </c>
      <c r="Y75" s="15">
        <v>7.0000000000000007E-2</v>
      </c>
      <c r="Z75" s="15">
        <v>1.35</v>
      </c>
      <c r="AA75" s="15">
        <v>0.04</v>
      </c>
      <c r="AB75" s="15">
        <v>7.0000000000000007E-2</v>
      </c>
      <c r="AC75" s="15">
        <v>1.86</v>
      </c>
      <c r="AD75" s="15">
        <v>-0.63</v>
      </c>
      <c r="AE75" s="15">
        <v>3.84</v>
      </c>
      <c r="AF75" s="15">
        <v>158.1</v>
      </c>
      <c r="AG75" s="15">
        <v>186.42</v>
      </c>
      <c r="AH75" s="16">
        <v>135.09</v>
      </c>
    </row>
    <row r="76" spans="1:34" x14ac:dyDescent="0.4">
      <c r="A76" s="5">
        <v>75</v>
      </c>
      <c r="B76" s="6" t="s">
        <v>95</v>
      </c>
      <c r="C76" s="6" t="s">
        <v>11</v>
      </c>
      <c r="D76" s="7" t="s">
        <v>4</v>
      </c>
      <c r="E76" s="7" t="s">
        <v>9</v>
      </c>
      <c r="F76" s="8">
        <v>83</v>
      </c>
      <c r="G76" s="8">
        <v>20.2</v>
      </c>
      <c r="H76" s="8">
        <v>3.1</v>
      </c>
      <c r="I76" s="8">
        <v>15.2</v>
      </c>
      <c r="J76" s="8">
        <v>99.4</v>
      </c>
      <c r="K76" s="15">
        <v>5.55</v>
      </c>
      <c r="L76" s="15">
        <v>7.01</v>
      </c>
      <c r="M76" s="15">
        <v>9.4499999999999993</v>
      </c>
      <c r="N76" s="15">
        <v>0.99</v>
      </c>
      <c r="O76" s="15">
        <v>-0.2</v>
      </c>
      <c r="P76" s="15">
        <v>-0.59</v>
      </c>
      <c r="Q76" s="15">
        <v>-0.56000000000000005</v>
      </c>
      <c r="R76" s="15">
        <v>18.75</v>
      </c>
      <c r="S76" s="15">
        <v>14.7</v>
      </c>
      <c r="T76" s="15">
        <v>0.28999999999999998</v>
      </c>
      <c r="U76" s="15">
        <v>20.76</v>
      </c>
      <c r="V76" s="15">
        <v>8.7899999999999991</v>
      </c>
      <c r="W76" s="15">
        <v>68.010000000000005</v>
      </c>
      <c r="X76" s="15">
        <v>-0.87</v>
      </c>
      <c r="Y76" s="15">
        <v>-0.28000000000000003</v>
      </c>
      <c r="Z76" s="15">
        <v>0.2</v>
      </c>
      <c r="AA76" s="15">
        <v>0.03</v>
      </c>
      <c r="AB76" s="15">
        <v>0.13</v>
      </c>
      <c r="AC76" s="15">
        <v>2.2799999999999998</v>
      </c>
      <c r="AD76" s="15">
        <v>-0.08</v>
      </c>
      <c r="AE76" s="15">
        <v>0.84</v>
      </c>
      <c r="AF76" s="15">
        <v>135.57</v>
      </c>
      <c r="AG76" s="15">
        <v>166.37</v>
      </c>
      <c r="AH76" s="16">
        <v>135.4</v>
      </c>
    </row>
    <row r="77" spans="1:34" x14ac:dyDescent="0.4">
      <c r="A77" s="5">
        <v>76</v>
      </c>
      <c r="B77" s="6" t="s">
        <v>96</v>
      </c>
      <c r="C77" s="6" t="s">
        <v>17</v>
      </c>
      <c r="D77" s="7" t="s">
        <v>8</v>
      </c>
      <c r="E77" s="7" t="s">
        <v>9</v>
      </c>
      <c r="F77" s="8">
        <v>83</v>
      </c>
      <c r="G77" s="8">
        <v>19.3</v>
      </c>
      <c r="H77" s="8">
        <v>3</v>
      </c>
      <c r="I77" s="8">
        <v>15.6</v>
      </c>
      <c r="J77" s="8">
        <v>99.9</v>
      </c>
      <c r="K77" s="15">
        <v>5.32</v>
      </c>
      <c r="L77" s="15">
        <v>7.65</v>
      </c>
      <c r="M77" s="15">
        <v>9.5299999999999994</v>
      </c>
      <c r="N77" s="15">
        <v>1.33</v>
      </c>
      <c r="O77" s="15">
        <v>1.1499999999999999</v>
      </c>
      <c r="P77" s="15">
        <v>-0.16</v>
      </c>
      <c r="Q77" s="15">
        <v>-2.46</v>
      </c>
      <c r="R77" s="15">
        <v>17.170000000000002</v>
      </c>
      <c r="S77" s="15">
        <v>8.93</v>
      </c>
      <c r="T77" s="15">
        <v>5.57</v>
      </c>
      <c r="U77" s="15">
        <v>15.31</v>
      </c>
      <c r="V77" s="15">
        <v>9.2100000000000009</v>
      </c>
      <c r="W77" s="15">
        <v>-54.18</v>
      </c>
      <c r="X77" s="15">
        <v>-0.97</v>
      </c>
      <c r="Y77" s="15">
        <v>-0.27</v>
      </c>
      <c r="Z77" s="15">
        <v>-0.06</v>
      </c>
      <c r="AA77" s="15">
        <v>0.03</v>
      </c>
      <c r="AB77" s="15">
        <v>0.16</v>
      </c>
      <c r="AC77" s="15">
        <v>0.68</v>
      </c>
      <c r="AD77" s="15">
        <v>-0.38</v>
      </c>
      <c r="AE77" s="15">
        <v>0.92</v>
      </c>
      <c r="AF77" s="15">
        <v>150.6</v>
      </c>
      <c r="AG77" s="15">
        <v>169.63</v>
      </c>
      <c r="AH77" s="16">
        <v>133.22</v>
      </c>
    </row>
    <row r="78" spans="1:34" x14ac:dyDescent="0.4">
      <c r="A78" s="5">
        <v>77</v>
      </c>
      <c r="B78" s="6" t="s">
        <v>97</v>
      </c>
      <c r="C78" s="10"/>
      <c r="D78" s="9"/>
      <c r="E78" s="7" t="s">
        <v>5</v>
      </c>
      <c r="F78" s="8">
        <v>84</v>
      </c>
      <c r="G78" s="8">
        <v>18.7</v>
      </c>
      <c r="H78" s="8">
        <v>2.7</v>
      </c>
      <c r="I78" s="8">
        <v>14.2</v>
      </c>
      <c r="J78" s="8">
        <v>99.7</v>
      </c>
      <c r="K78" s="15">
        <v>3.75</v>
      </c>
      <c r="L78" s="15">
        <v>6.54</v>
      </c>
      <c r="M78" s="15">
        <v>9.7799999999999994</v>
      </c>
      <c r="N78" s="15">
        <v>1.91</v>
      </c>
      <c r="O78" s="15">
        <v>0.34</v>
      </c>
      <c r="P78" s="15">
        <v>-1.1100000000000001</v>
      </c>
      <c r="Q78" s="15">
        <v>-1.48</v>
      </c>
      <c r="R78" s="15">
        <v>8.91</v>
      </c>
      <c r="S78" s="15">
        <v>12.17</v>
      </c>
      <c r="T78" s="15">
        <v>-0.78</v>
      </c>
      <c r="U78" s="15">
        <v>7.8</v>
      </c>
      <c r="V78" s="15">
        <v>9.09</v>
      </c>
      <c r="W78" s="15">
        <v>-33.94</v>
      </c>
      <c r="X78" s="15">
        <v>-1.17</v>
      </c>
      <c r="Y78" s="15">
        <v>-0.24</v>
      </c>
      <c r="Z78" s="15">
        <v>0.89</v>
      </c>
      <c r="AA78" s="15">
        <v>0.05</v>
      </c>
      <c r="AB78" s="15">
        <v>0.17</v>
      </c>
      <c r="AC78" s="15">
        <v>1.83</v>
      </c>
      <c r="AD78" s="15">
        <v>0.1</v>
      </c>
      <c r="AE78" s="15">
        <v>-1.55</v>
      </c>
      <c r="AF78" s="15">
        <v>147.03</v>
      </c>
      <c r="AG78" s="15">
        <v>157.91</v>
      </c>
      <c r="AH78" s="16">
        <v>136</v>
      </c>
    </row>
    <row r="79" spans="1:34" x14ac:dyDescent="0.4">
      <c r="A79" s="5">
        <v>78</v>
      </c>
      <c r="B79" s="6" t="s">
        <v>98</v>
      </c>
      <c r="C79" s="10"/>
      <c r="D79" s="9"/>
      <c r="E79" s="7" t="s">
        <v>5</v>
      </c>
      <c r="F79" s="8">
        <v>95</v>
      </c>
      <c r="G79" s="8">
        <v>19.3</v>
      </c>
      <c r="H79" s="8">
        <v>2.8</v>
      </c>
      <c r="I79" s="8">
        <v>14.6</v>
      </c>
      <c r="J79" s="8">
        <v>99.8</v>
      </c>
      <c r="K79" s="15">
        <v>5.9</v>
      </c>
      <c r="L79" s="15">
        <v>9.4600000000000009</v>
      </c>
      <c r="M79" s="15">
        <v>13.09</v>
      </c>
      <c r="N79" s="15">
        <v>1.65</v>
      </c>
      <c r="O79" s="15">
        <v>0.56000000000000005</v>
      </c>
      <c r="P79" s="15">
        <v>-0.8</v>
      </c>
      <c r="Q79" s="15">
        <v>-1.17</v>
      </c>
      <c r="R79" s="15">
        <v>0.09</v>
      </c>
      <c r="S79" s="15">
        <v>9.36</v>
      </c>
      <c r="T79" s="15">
        <v>-1.67</v>
      </c>
      <c r="U79" s="15">
        <v>0.28000000000000003</v>
      </c>
      <c r="V79" s="15">
        <v>10.52</v>
      </c>
      <c r="W79" s="15">
        <v>-37.799999999999997</v>
      </c>
      <c r="X79" s="15">
        <v>-1.33</v>
      </c>
      <c r="Y79" s="15">
        <v>-0.5</v>
      </c>
      <c r="Z79" s="15">
        <v>2.69</v>
      </c>
      <c r="AA79" s="15">
        <v>0.04</v>
      </c>
      <c r="AB79" s="15">
        <v>0.13</v>
      </c>
      <c r="AC79" s="15">
        <v>2.81</v>
      </c>
      <c r="AD79" s="15">
        <v>0.03</v>
      </c>
      <c r="AE79" s="15">
        <v>1.79</v>
      </c>
      <c r="AF79" s="15">
        <v>137.63999999999999</v>
      </c>
      <c r="AG79" s="15">
        <v>131.75</v>
      </c>
      <c r="AH79" s="16">
        <v>131.58000000000001</v>
      </c>
    </row>
    <row r="80" spans="1:34" x14ac:dyDescent="0.4">
      <c r="A80" s="5">
        <v>79</v>
      </c>
      <c r="B80" s="6" t="s">
        <v>99</v>
      </c>
      <c r="C80" s="6" t="s">
        <v>19</v>
      </c>
      <c r="D80" s="7" t="s">
        <v>4</v>
      </c>
      <c r="E80" s="7" t="s">
        <v>5</v>
      </c>
      <c r="F80" s="8">
        <v>83</v>
      </c>
      <c r="G80" s="8">
        <v>20</v>
      </c>
      <c r="H80" s="8">
        <v>3.1</v>
      </c>
      <c r="I80" s="8">
        <v>15.3</v>
      </c>
      <c r="J80" s="8">
        <v>99.3</v>
      </c>
      <c r="K80" s="15">
        <v>4.2300000000000004</v>
      </c>
      <c r="L80" s="15">
        <v>5.45</v>
      </c>
      <c r="M80" s="15">
        <v>6.14</v>
      </c>
      <c r="N80" s="15">
        <v>1.42</v>
      </c>
      <c r="O80" s="15">
        <v>0.53</v>
      </c>
      <c r="P80" s="15">
        <v>-0.98</v>
      </c>
      <c r="Q80" s="15">
        <v>-0.89</v>
      </c>
      <c r="R80" s="15">
        <v>13.03</v>
      </c>
      <c r="S80" s="15">
        <v>9.27</v>
      </c>
      <c r="T80" s="15">
        <v>-1.0900000000000001</v>
      </c>
      <c r="U80" s="15">
        <v>13.81</v>
      </c>
      <c r="V80" s="15">
        <v>2.93</v>
      </c>
      <c r="W80" s="15">
        <v>-35.85</v>
      </c>
      <c r="X80" s="15">
        <v>-0.78</v>
      </c>
      <c r="Y80" s="15">
        <v>0.16</v>
      </c>
      <c r="Z80" s="15">
        <v>0.81</v>
      </c>
      <c r="AA80" s="15">
        <v>0.03</v>
      </c>
      <c r="AB80" s="15">
        <v>0.18</v>
      </c>
      <c r="AC80" s="15">
        <v>0.92</v>
      </c>
      <c r="AD80" s="15">
        <v>0.74</v>
      </c>
      <c r="AE80" s="15">
        <v>-1.39</v>
      </c>
      <c r="AF80" s="15">
        <v>148.25</v>
      </c>
      <c r="AG80" s="15">
        <v>160.49</v>
      </c>
      <c r="AH80" s="16">
        <v>138.47</v>
      </c>
    </row>
    <row r="81" spans="1:34" x14ac:dyDescent="0.4">
      <c r="A81" s="5">
        <v>80</v>
      </c>
      <c r="B81" s="6" t="s">
        <v>100</v>
      </c>
      <c r="C81" s="6" t="s">
        <v>101</v>
      </c>
      <c r="D81" s="7" t="s">
        <v>8</v>
      </c>
      <c r="E81" s="7" t="s">
        <v>5</v>
      </c>
      <c r="F81" s="8">
        <v>82</v>
      </c>
      <c r="G81" s="8">
        <v>21.4</v>
      </c>
      <c r="H81" s="8">
        <v>3.5</v>
      </c>
      <c r="I81" s="8">
        <v>16.5</v>
      </c>
      <c r="J81" s="8">
        <v>99.1</v>
      </c>
      <c r="K81" s="15">
        <v>3.58</v>
      </c>
      <c r="L81" s="15">
        <v>3.69</v>
      </c>
      <c r="M81" s="15">
        <v>5.48</v>
      </c>
      <c r="N81" s="15">
        <v>0.25</v>
      </c>
      <c r="O81" s="15">
        <v>-0.23</v>
      </c>
      <c r="P81" s="15">
        <v>-0.62</v>
      </c>
      <c r="Q81" s="15">
        <v>-0.67</v>
      </c>
      <c r="R81" s="15">
        <v>28.73</v>
      </c>
      <c r="S81" s="15">
        <v>11.99</v>
      </c>
      <c r="T81" s="15">
        <v>3.1</v>
      </c>
      <c r="U81" s="15">
        <v>29.59</v>
      </c>
      <c r="V81" s="15">
        <v>4.2699999999999996</v>
      </c>
      <c r="W81" s="15">
        <v>-15.82</v>
      </c>
      <c r="X81" s="15">
        <v>-0.68</v>
      </c>
      <c r="Y81" s="15">
        <v>-0.24</v>
      </c>
      <c r="Z81" s="15">
        <v>-0.17</v>
      </c>
      <c r="AA81" s="15">
        <v>0.03</v>
      </c>
      <c r="AB81" s="15">
        <v>0.09</v>
      </c>
      <c r="AC81" s="15">
        <v>1</v>
      </c>
      <c r="AD81" s="15">
        <v>-0.19</v>
      </c>
      <c r="AE81" s="15">
        <v>1.94</v>
      </c>
      <c r="AF81" s="15">
        <v>155.65</v>
      </c>
      <c r="AG81" s="15">
        <v>191.24</v>
      </c>
      <c r="AH81" s="16">
        <v>131.47999999999999</v>
      </c>
    </row>
    <row r="82" spans="1:34" x14ac:dyDescent="0.4">
      <c r="A82" s="5">
        <v>81</v>
      </c>
      <c r="B82" s="6" t="s">
        <v>102</v>
      </c>
      <c r="C82" s="6" t="s">
        <v>103</v>
      </c>
      <c r="D82" s="7" t="s">
        <v>8</v>
      </c>
      <c r="E82" s="7" t="s">
        <v>5</v>
      </c>
      <c r="F82" s="8">
        <v>90.5</v>
      </c>
      <c r="G82" s="8">
        <v>20</v>
      </c>
      <c r="H82" s="8">
        <v>3</v>
      </c>
      <c r="I82" s="8">
        <v>15.2</v>
      </c>
      <c r="J82" s="8">
        <v>99.6</v>
      </c>
      <c r="K82" s="15">
        <v>4.47</v>
      </c>
      <c r="L82" s="15">
        <v>6</v>
      </c>
      <c r="M82" s="15">
        <v>8.33</v>
      </c>
      <c r="N82" s="15">
        <v>1.7</v>
      </c>
      <c r="O82" s="15">
        <v>1.1200000000000001</v>
      </c>
      <c r="P82" s="15">
        <v>-0.8</v>
      </c>
      <c r="Q82" s="15">
        <v>-1.26</v>
      </c>
      <c r="R82" s="15">
        <v>4.63</v>
      </c>
      <c r="S82" s="15">
        <v>10.79</v>
      </c>
      <c r="T82" s="15">
        <v>0.11</v>
      </c>
      <c r="U82" s="15">
        <v>4.3</v>
      </c>
      <c r="V82" s="15">
        <v>6.57</v>
      </c>
      <c r="W82" s="15">
        <v>17.05</v>
      </c>
      <c r="X82" s="15">
        <v>-0.75</v>
      </c>
      <c r="Y82" s="15">
        <v>-0.55000000000000004</v>
      </c>
      <c r="Z82" s="15">
        <v>1.65</v>
      </c>
      <c r="AA82" s="15">
        <v>0.04</v>
      </c>
      <c r="AB82" s="15">
        <v>0.04</v>
      </c>
      <c r="AC82" s="15">
        <v>0.69</v>
      </c>
      <c r="AD82" s="15">
        <v>-0.09</v>
      </c>
      <c r="AE82" s="15">
        <v>1.69</v>
      </c>
      <c r="AF82" s="15">
        <v>125.35</v>
      </c>
      <c r="AG82" s="15">
        <v>135.41999999999999</v>
      </c>
      <c r="AH82" s="16">
        <v>122.65</v>
      </c>
    </row>
    <row r="83" spans="1:34" x14ac:dyDescent="0.4">
      <c r="A83" s="5">
        <v>82</v>
      </c>
      <c r="B83" s="6" t="s">
        <v>104</v>
      </c>
      <c r="C83" s="6" t="s">
        <v>39</v>
      </c>
      <c r="D83" s="9"/>
      <c r="E83" s="7" t="s">
        <v>9</v>
      </c>
      <c r="F83" s="8">
        <v>81.5</v>
      </c>
      <c r="G83" s="8">
        <v>20.9</v>
      </c>
      <c r="H83" s="8">
        <v>3.4</v>
      </c>
      <c r="I83" s="8">
        <v>16.399999999999999</v>
      </c>
      <c r="J83" s="8">
        <v>99.1</v>
      </c>
      <c r="K83" s="15">
        <v>4.8499999999999996</v>
      </c>
      <c r="L83" s="15">
        <v>6.9</v>
      </c>
      <c r="M83" s="15">
        <v>9.91</v>
      </c>
      <c r="N83" s="15">
        <v>-0.26</v>
      </c>
      <c r="O83" s="15">
        <v>0.44</v>
      </c>
      <c r="P83" s="15">
        <v>-0.37</v>
      </c>
      <c r="Q83" s="15">
        <v>-0.61</v>
      </c>
      <c r="R83" s="15">
        <v>23.45</v>
      </c>
      <c r="S83" s="15">
        <v>7.43</v>
      </c>
      <c r="T83" s="15">
        <v>2.38</v>
      </c>
      <c r="U83" s="15">
        <v>19.43</v>
      </c>
      <c r="V83" s="15">
        <v>8.68</v>
      </c>
      <c r="W83" s="15">
        <v>-9.65</v>
      </c>
      <c r="X83" s="15">
        <v>-0.63</v>
      </c>
      <c r="Y83" s="15">
        <v>-0.41</v>
      </c>
      <c r="Z83" s="15">
        <v>2.41</v>
      </c>
      <c r="AA83" s="15">
        <v>0.06</v>
      </c>
      <c r="AB83" s="15">
        <v>0.16</v>
      </c>
      <c r="AC83" s="15">
        <v>0.17</v>
      </c>
      <c r="AD83" s="15">
        <v>-0.14000000000000001</v>
      </c>
      <c r="AE83" s="15">
        <v>0.36</v>
      </c>
      <c r="AF83" s="15">
        <v>145.46</v>
      </c>
      <c r="AG83" s="15">
        <v>167.37</v>
      </c>
      <c r="AH83" s="16">
        <v>134.86000000000001</v>
      </c>
    </row>
    <row r="84" spans="1:34" x14ac:dyDescent="0.4">
      <c r="A84" s="5">
        <v>83</v>
      </c>
      <c r="B84" s="6" t="s">
        <v>105</v>
      </c>
      <c r="C84" s="6" t="s">
        <v>48</v>
      </c>
      <c r="D84" s="7" t="s">
        <v>4</v>
      </c>
      <c r="E84" s="7" t="s">
        <v>9</v>
      </c>
      <c r="F84" s="8">
        <v>64.5</v>
      </c>
      <c r="G84" s="8">
        <v>19.8</v>
      </c>
      <c r="H84" s="8">
        <v>4</v>
      </c>
      <c r="I84" s="8">
        <v>20.2</v>
      </c>
      <c r="J84" s="8">
        <v>98.5</v>
      </c>
      <c r="K84" s="15">
        <v>2.42</v>
      </c>
      <c r="L84" s="15">
        <v>3.88</v>
      </c>
      <c r="M84" s="15">
        <v>5</v>
      </c>
      <c r="N84" s="15">
        <v>2.37</v>
      </c>
      <c r="O84" s="15">
        <v>1.1399999999999999</v>
      </c>
      <c r="P84" s="15">
        <v>-0.9</v>
      </c>
      <c r="Q84" s="15">
        <v>0.54</v>
      </c>
      <c r="R84" s="15">
        <v>16.29</v>
      </c>
      <c r="S84" s="15">
        <v>13.76</v>
      </c>
      <c r="T84" s="15">
        <v>-2.4500000000000002</v>
      </c>
      <c r="U84" s="15">
        <v>16.52</v>
      </c>
      <c r="V84" s="15">
        <v>1.91</v>
      </c>
      <c r="W84" s="15">
        <v>-44.82</v>
      </c>
      <c r="X84" s="15">
        <v>-1.1200000000000001</v>
      </c>
      <c r="Y84" s="15">
        <v>0.02</v>
      </c>
      <c r="Z84" s="15">
        <v>-0.02</v>
      </c>
      <c r="AA84" s="15">
        <v>0.05</v>
      </c>
      <c r="AB84" s="15">
        <v>0.16</v>
      </c>
      <c r="AC84" s="15">
        <v>0.38</v>
      </c>
      <c r="AD84" s="15">
        <v>1.28</v>
      </c>
      <c r="AE84" s="15">
        <v>-4.3099999999999996</v>
      </c>
      <c r="AF84" s="15">
        <v>152.38999999999999</v>
      </c>
      <c r="AG84" s="15">
        <v>165.94</v>
      </c>
      <c r="AH84" s="16">
        <v>143.83000000000001</v>
      </c>
    </row>
    <row r="85" spans="1:34" x14ac:dyDescent="0.4">
      <c r="A85" s="5">
        <v>84</v>
      </c>
      <c r="B85" s="6" t="s">
        <v>106</v>
      </c>
      <c r="C85" s="6" t="s">
        <v>37</v>
      </c>
      <c r="D85" s="7" t="s">
        <v>8</v>
      </c>
      <c r="E85" s="7" t="s">
        <v>9</v>
      </c>
      <c r="F85" s="8">
        <v>77.5</v>
      </c>
      <c r="G85" s="8">
        <v>20.100000000000001</v>
      </c>
      <c r="H85" s="8">
        <v>3.4</v>
      </c>
      <c r="I85" s="8">
        <v>16.600000000000001</v>
      </c>
      <c r="J85" s="8">
        <v>99.4</v>
      </c>
      <c r="K85" s="15">
        <v>2.29</v>
      </c>
      <c r="L85" s="15">
        <v>3.13</v>
      </c>
      <c r="M85" s="15">
        <v>4.09</v>
      </c>
      <c r="N85" s="15">
        <v>0.55000000000000004</v>
      </c>
      <c r="O85" s="15">
        <v>-0.06</v>
      </c>
      <c r="P85" s="15">
        <v>0.11</v>
      </c>
      <c r="Q85" s="15">
        <v>-1.71</v>
      </c>
      <c r="R85" s="15">
        <v>22.39</v>
      </c>
      <c r="S85" s="15">
        <v>17.2</v>
      </c>
      <c r="T85" s="15">
        <v>5.63</v>
      </c>
      <c r="U85" s="15">
        <v>12.96</v>
      </c>
      <c r="V85" s="15">
        <v>1.58</v>
      </c>
      <c r="W85" s="15">
        <v>-3.76</v>
      </c>
      <c r="X85" s="15">
        <v>-0.82</v>
      </c>
      <c r="Y85" s="15">
        <v>-0.24</v>
      </c>
      <c r="Z85" s="15">
        <v>-1.1000000000000001</v>
      </c>
      <c r="AA85" s="15">
        <v>0.01</v>
      </c>
      <c r="AB85" s="15">
        <v>0.08</v>
      </c>
      <c r="AC85" s="15">
        <v>1.19</v>
      </c>
      <c r="AD85" s="15">
        <v>-0.5</v>
      </c>
      <c r="AE85" s="15">
        <v>2.88</v>
      </c>
      <c r="AF85" s="15">
        <v>136.27000000000001</v>
      </c>
      <c r="AG85" s="15">
        <v>157.47999999999999</v>
      </c>
      <c r="AH85" s="16">
        <v>124.43</v>
      </c>
    </row>
    <row r="86" spans="1:34" x14ac:dyDescent="0.4">
      <c r="A86" s="5">
        <v>85</v>
      </c>
      <c r="B86" s="6" t="s">
        <v>107</v>
      </c>
      <c r="C86" s="6" t="s">
        <v>48</v>
      </c>
      <c r="D86" s="7" t="s">
        <v>8</v>
      </c>
      <c r="E86" s="7" t="s">
        <v>9</v>
      </c>
      <c r="F86" s="8">
        <v>76</v>
      </c>
      <c r="G86" s="8">
        <v>19.399999999999999</v>
      </c>
      <c r="H86" s="8">
        <v>3.1</v>
      </c>
      <c r="I86" s="8">
        <v>15.9</v>
      </c>
      <c r="J86" s="8">
        <v>99.7</v>
      </c>
      <c r="K86" s="15">
        <v>3.54</v>
      </c>
      <c r="L86" s="15">
        <v>4.96</v>
      </c>
      <c r="M86" s="15">
        <v>6.75</v>
      </c>
      <c r="N86" s="15">
        <v>1.1599999999999999</v>
      </c>
      <c r="O86" s="15">
        <v>0.87</v>
      </c>
      <c r="P86" s="15">
        <v>-1.17</v>
      </c>
      <c r="Q86" s="15">
        <v>-0.66</v>
      </c>
      <c r="R86" s="15">
        <v>21.33</v>
      </c>
      <c r="S86" s="15">
        <v>16.600000000000001</v>
      </c>
      <c r="T86" s="15">
        <v>0.48</v>
      </c>
      <c r="U86" s="15">
        <v>16.670000000000002</v>
      </c>
      <c r="V86" s="15">
        <v>3.66</v>
      </c>
      <c r="W86" s="15">
        <v>-52.43</v>
      </c>
      <c r="X86" s="15">
        <v>-0.98</v>
      </c>
      <c r="Y86" s="15">
        <v>-0.24</v>
      </c>
      <c r="Z86" s="15">
        <v>1.8</v>
      </c>
      <c r="AA86" s="15">
        <v>7.0000000000000007E-2</v>
      </c>
      <c r="AB86" s="15">
        <v>0.24</v>
      </c>
      <c r="AC86" s="15">
        <v>0.42</v>
      </c>
      <c r="AD86" s="15">
        <v>0.66</v>
      </c>
      <c r="AE86" s="15">
        <v>-1</v>
      </c>
      <c r="AF86" s="15">
        <v>160.46</v>
      </c>
      <c r="AG86" s="15">
        <v>180.4</v>
      </c>
      <c r="AH86" s="16">
        <v>146.24</v>
      </c>
    </row>
    <row r="87" spans="1:34" x14ac:dyDescent="0.4">
      <c r="A87" s="5">
        <v>86</v>
      </c>
      <c r="B87" s="6" t="s">
        <v>108</v>
      </c>
      <c r="C87" s="6" t="s">
        <v>109</v>
      </c>
      <c r="D87" s="7" t="s">
        <v>8</v>
      </c>
      <c r="E87" s="7" t="s">
        <v>9</v>
      </c>
      <c r="F87" s="8">
        <v>76</v>
      </c>
      <c r="G87" s="8">
        <v>20.9</v>
      </c>
      <c r="H87" s="8">
        <v>3.7</v>
      </c>
      <c r="I87" s="8">
        <v>17.5</v>
      </c>
      <c r="J87" s="8">
        <v>98.7</v>
      </c>
      <c r="K87" s="15">
        <v>3.88</v>
      </c>
      <c r="L87" s="15">
        <v>4.62</v>
      </c>
      <c r="M87" s="15">
        <v>6.88</v>
      </c>
      <c r="N87" s="15">
        <v>0.8</v>
      </c>
      <c r="O87" s="15">
        <v>0.69</v>
      </c>
      <c r="P87" s="15">
        <v>-0.24</v>
      </c>
      <c r="Q87" s="15">
        <v>-1.1599999999999999</v>
      </c>
      <c r="R87" s="15">
        <v>13.4</v>
      </c>
      <c r="S87" s="15">
        <v>14.7</v>
      </c>
      <c r="T87" s="15">
        <v>3.11</v>
      </c>
      <c r="U87" s="15">
        <v>15.81</v>
      </c>
      <c r="V87" s="15">
        <v>6.34</v>
      </c>
      <c r="W87" s="15">
        <v>-35.06</v>
      </c>
      <c r="X87" s="15">
        <v>-0.89</v>
      </c>
      <c r="Y87" s="15">
        <v>-0.01</v>
      </c>
      <c r="Z87" s="15">
        <v>0.89</v>
      </c>
      <c r="AA87" s="15">
        <v>0.03</v>
      </c>
      <c r="AB87" s="15">
        <v>0.18</v>
      </c>
      <c r="AC87" s="15">
        <v>0.36</v>
      </c>
      <c r="AD87" s="15">
        <v>0.22</v>
      </c>
      <c r="AE87" s="15">
        <v>0.14000000000000001</v>
      </c>
      <c r="AF87" s="15">
        <v>147.30000000000001</v>
      </c>
      <c r="AG87" s="15">
        <v>162.97</v>
      </c>
      <c r="AH87" s="16">
        <v>133.52000000000001</v>
      </c>
    </row>
    <row r="88" spans="1:34" x14ac:dyDescent="0.4">
      <c r="A88" s="5">
        <v>87</v>
      </c>
      <c r="B88" s="6" t="s">
        <v>110</v>
      </c>
      <c r="C88" s="6" t="s">
        <v>48</v>
      </c>
      <c r="D88" s="7" t="s">
        <v>8</v>
      </c>
      <c r="E88" s="7" t="s">
        <v>5</v>
      </c>
      <c r="F88" s="8">
        <v>85</v>
      </c>
      <c r="G88" s="8">
        <v>18.8</v>
      </c>
      <c r="H88" s="8">
        <v>2.8</v>
      </c>
      <c r="I88" s="8">
        <v>15.1</v>
      </c>
      <c r="J88" s="8">
        <v>99.7</v>
      </c>
      <c r="K88" s="15">
        <v>4.99</v>
      </c>
      <c r="L88" s="15">
        <v>6.82</v>
      </c>
      <c r="M88" s="15">
        <v>8.4700000000000006</v>
      </c>
      <c r="N88" s="15">
        <v>-0.49</v>
      </c>
      <c r="O88" s="15">
        <v>0.02</v>
      </c>
      <c r="P88" s="15">
        <v>-1.44</v>
      </c>
      <c r="Q88" s="15">
        <v>-0.49</v>
      </c>
      <c r="R88" s="15">
        <v>21.06</v>
      </c>
      <c r="S88" s="15">
        <v>14.36</v>
      </c>
      <c r="T88" s="15">
        <v>-3.43</v>
      </c>
      <c r="U88" s="15">
        <v>19.440000000000001</v>
      </c>
      <c r="V88" s="15">
        <v>7.42</v>
      </c>
      <c r="W88" s="15">
        <v>-51.65</v>
      </c>
      <c r="X88" s="15">
        <v>-0.39</v>
      </c>
      <c r="Y88" s="15">
        <v>-0.08</v>
      </c>
      <c r="Z88" s="15">
        <v>0.28000000000000003</v>
      </c>
      <c r="AA88" s="15">
        <v>0.05</v>
      </c>
      <c r="AB88" s="15">
        <v>0.21</v>
      </c>
      <c r="AC88" s="15">
        <v>1.81</v>
      </c>
      <c r="AD88" s="15">
        <v>0.26</v>
      </c>
      <c r="AE88" s="15">
        <v>2.85</v>
      </c>
      <c r="AF88" s="15">
        <v>157.56</v>
      </c>
      <c r="AG88" s="15">
        <v>175.65</v>
      </c>
      <c r="AH88" s="16">
        <v>139.65</v>
      </c>
    </row>
    <row r="89" spans="1:34" x14ac:dyDescent="0.4">
      <c r="A89" s="5">
        <v>88</v>
      </c>
      <c r="B89" s="6" t="s">
        <v>111</v>
      </c>
      <c r="C89" s="6" t="s">
        <v>19</v>
      </c>
      <c r="D89" s="7" t="s">
        <v>4</v>
      </c>
      <c r="E89" s="7" t="s">
        <v>5</v>
      </c>
      <c r="F89" s="8">
        <v>74.5</v>
      </c>
      <c r="G89" s="8">
        <v>18.899999999999999</v>
      </c>
      <c r="H89" s="8">
        <v>3.1</v>
      </c>
      <c r="I89" s="8">
        <v>16.5</v>
      </c>
      <c r="J89" s="8">
        <v>99.6</v>
      </c>
      <c r="K89" s="15">
        <v>3.18</v>
      </c>
      <c r="L89" s="15">
        <v>4.42</v>
      </c>
      <c r="M89" s="15">
        <v>5.76</v>
      </c>
      <c r="N89" s="15">
        <v>1.48</v>
      </c>
      <c r="O89" s="15">
        <v>0.83</v>
      </c>
      <c r="P89" s="15">
        <v>-0.56000000000000005</v>
      </c>
      <c r="Q89" s="15">
        <v>-0.51</v>
      </c>
      <c r="R89" s="15">
        <v>26.96</v>
      </c>
      <c r="S89" s="15">
        <v>16.72</v>
      </c>
      <c r="T89" s="15">
        <v>1.87</v>
      </c>
      <c r="U89" s="15">
        <v>28.66</v>
      </c>
      <c r="V89" s="15">
        <v>4.37</v>
      </c>
      <c r="W89" s="15">
        <v>-50.08</v>
      </c>
      <c r="X89" s="15">
        <v>-0.76</v>
      </c>
      <c r="Y89" s="15">
        <v>0.43</v>
      </c>
      <c r="Z89" s="15">
        <v>-0.09</v>
      </c>
      <c r="AA89" s="15">
        <v>0.02</v>
      </c>
      <c r="AB89" s="15">
        <v>0.11</v>
      </c>
      <c r="AC89" s="15">
        <v>0.12</v>
      </c>
      <c r="AD89" s="15">
        <v>0.51</v>
      </c>
      <c r="AE89" s="15">
        <v>-1.88</v>
      </c>
      <c r="AF89" s="15">
        <v>156.15</v>
      </c>
      <c r="AG89" s="15">
        <v>182.01</v>
      </c>
      <c r="AH89" s="16">
        <v>138.44</v>
      </c>
    </row>
    <row r="90" spans="1:34" x14ac:dyDescent="0.4">
      <c r="A90" s="5">
        <v>89</v>
      </c>
      <c r="B90" s="6" t="s">
        <v>112</v>
      </c>
      <c r="C90" s="6" t="s">
        <v>37</v>
      </c>
      <c r="D90" s="7" t="s">
        <v>4</v>
      </c>
      <c r="E90" s="7" t="s">
        <v>9</v>
      </c>
      <c r="F90" s="8">
        <v>76.5</v>
      </c>
      <c r="G90" s="8">
        <v>20.3</v>
      </c>
      <c r="H90" s="8">
        <v>3.7</v>
      </c>
      <c r="I90" s="8">
        <v>17.7</v>
      </c>
      <c r="J90" s="8">
        <v>98.9</v>
      </c>
      <c r="K90" s="15">
        <v>5.23</v>
      </c>
      <c r="L90" s="15">
        <v>6.97</v>
      </c>
      <c r="M90" s="15">
        <v>9.09</v>
      </c>
      <c r="N90" s="15">
        <v>-0.34</v>
      </c>
      <c r="O90" s="15">
        <v>-1.28</v>
      </c>
      <c r="P90" s="15">
        <v>-1.1599999999999999</v>
      </c>
      <c r="Q90" s="15">
        <v>-0.42</v>
      </c>
      <c r="R90" s="15">
        <v>16.3</v>
      </c>
      <c r="S90" s="15">
        <v>6.12</v>
      </c>
      <c r="T90" s="15">
        <v>-0.76</v>
      </c>
      <c r="U90" s="15">
        <v>13.25</v>
      </c>
      <c r="V90" s="15">
        <v>7.25</v>
      </c>
      <c r="W90" s="15">
        <v>13.43</v>
      </c>
      <c r="X90" s="15">
        <v>-0.23</v>
      </c>
      <c r="Y90" s="15">
        <v>0.16</v>
      </c>
      <c r="Z90" s="15">
        <v>-1</v>
      </c>
      <c r="AA90" s="15">
        <v>0.01</v>
      </c>
      <c r="AB90" s="15">
        <v>0.1</v>
      </c>
      <c r="AC90" s="15">
        <v>3.8</v>
      </c>
      <c r="AD90" s="15">
        <v>-1.24</v>
      </c>
      <c r="AE90" s="15">
        <v>7.41</v>
      </c>
      <c r="AF90" s="15">
        <v>133.80000000000001</v>
      </c>
      <c r="AG90" s="15">
        <v>148.11000000000001</v>
      </c>
      <c r="AH90" s="16">
        <v>119.46</v>
      </c>
    </row>
    <row r="91" spans="1:34" x14ac:dyDescent="0.4">
      <c r="A91" s="5">
        <v>90</v>
      </c>
      <c r="B91" s="6" t="s">
        <v>113</v>
      </c>
      <c r="C91" s="6" t="s">
        <v>37</v>
      </c>
      <c r="D91" s="7" t="s">
        <v>8</v>
      </c>
      <c r="E91" s="7" t="s">
        <v>5</v>
      </c>
      <c r="F91" s="8">
        <v>72</v>
      </c>
      <c r="G91" s="8">
        <v>18.3</v>
      </c>
      <c r="H91" s="8">
        <v>2.9</v>
      </c>
      <c r="I91" s="8">
        <v>15.7</v>
      </c>
      <c r="J91" s="8">
        <v>99.8</v>
      </c>
      <c r="K91" s="15">
        <v>4.37</v>
      </c>
      <c r="L91" s="15">
        <v>6.25</v>
      </c>
      <c r="M91" s="15">
        <v>8.7799999999999994</v>
      </c>
      <c r="N91" s="15">
        <v>0.28999999999999998</v>
      </c>
      <c r="O91" s="15">
        <v>-0.76</v>
      </c>
      <c r="P91" s="15">
        <v>-2.0299999999999998</v>
      </c>
      <c r="Q91" s="15">
        <v>-1.7</v>
      </c>
      <c r="R91" s="15">
        <v>21.66</v>
      </c>
      <c r="S91" s="15">
        <v>8.2100000000000009</v>
      </c>
      <c r="T91" s="15">
        <v>1.35</v>
      </c>
      <c r="U91" s="15">
        <v>15.34</v>
      </c>
      <c r="V91" s="15">
        <v>6.87</v>
      </c>
      <c r="W91" s="15">
        <v>-4.7</v>
      </c>
      <c r="X91" s="15">
        <v>-0.32</v>
      </c>
      <c r="Y91" s="15">
        <v>0.06</v>
      </c>
      <c r="Z91" s="15">
        <v>-1.3</v>
      </c>
      <c r="AA91" s="15">
        <v>0.03</v>
      </c>
      <c r="AB91" s="15">
        <v>0.12</v>
      </c>
      <c r="AC91" s="15">
        <v>2.99</v>
      </c>
      <c r="AD91" s="15">
        <v>-1.21</v>
      </c>
      <c r="AE91" s="15">
        <v>6.81</v>
      </c>
      <c r="AF91" s="15">
        <v>148.52000000000001</v>
      </c>
      <c r="AG91" s="15">
        <v>174.03</v>
      </c>
      <c r="AH91" s="16">
        <v>128.02000000000001</v>
      </c>
    </row>
    <row r="92" spans="1:34" x14ac:dyDescent="0.4">
      <c r="A92" s="5">
        <v>91</v>
      </c>
      <c r="B92" s="6" t="s">
        <v>114</v>
      </c>
      <c r="C92" s="6" t="s">
        <v>7</v>
      </c>
      <c r="D92" s="7" t="s">
        <v>8</v>
      </c>
      <c r="E92" s="7" t="s">
        <v>9</v>
      </c>
      <c r="F92" s="8">
        <v>76.5</v>
      </c>
      <c r="G92" s="8">
        <v>18.7</v>
      </c>
      <c r="H92" s="8">
        <v>3</v>
      </c>
      <c r="I92" s="8">
        <v>16</v>
      </c>
      <c r="J92" s="8">
        <v>99.7</v>
      </c>
      <c r="K92" s="15">
        <v>4.84</v>
      </c>
      <c r="L92" s="15">
        <v>5.0599999999999996</v>
      </c>
      <c r="M92" s="15">
        <v>7.54</v>
      </c>
      <c r="N92" s="15">
        <v>1</v>
      </c>
      <c r="O92" s="15">
        <v>-0.15</v>
      </c>
      <c r="P92" s="15">
        <v>-1.34</v>
      </c>
      <c r="Q92" s="15">
        <v>0.21</v>
      </c>
      <c r="R92" s="15">
        <v>29.04</v>
      </c>
      <c r="S92" s="15">
        <v>10.96</v>
      </c>
      <c r="T92" s="15">
        <v>-0.51</v>
      </c>
      <c r="U92" s="15">
        <v>28.64</v>
      </c>
      <c r="V92" s="15">
        <v>5.25</v>
      </c>
      <c r="W92" s="15">
        <v>-6.21</v>
      </c>
      <c r="X92" s="15">
        <v>-0.31</v>
      </c>
      <c r="Y92" s="15">
        <v>0.1</v>
      </c>
      <c r="Z92" s="15">
        <v>0.32</v>
      </c>
      <c r="AA92" s="15">
        <v>0.03</v>
      </c>
      <c r="AB92" s="15">
        <v>0.13</v>
      </c>
      <c r="AC92" s="15">
        <v>1.96</v>
      </c>
      <c r="AD92" s="15">
        <v>-0.3</v>
      </c>
      <c r="AE92" s="15">
        <v>1.59</v>
      </c>
      <c r="AF92" s="15">
        <v>152.78</v>
      </c>
      <c r="AG92" s="15">
        <v>187.99</v>
      </c>
      <c r="AH92" s="16">
        <v>134.68</v>
      </c>
    </row>
    <row r="93" spans="1:34" x14ac:dyDescent="0.4">
      <c r="A93" s="5">
        <v>92</v>
      </c>
      <c r="B93" s="6" t="s">
        <v>115</v>
      </c>
      <c r="C93" s="6" t="s">
        <v>19</v>
      </c>
      <c r="D93" s="7" t="s">
        <v>4</v>
      </c>
      <c r="E93" s="7" t="s">
        <v>5</v>
      </c>
      <c r="F93" s="8">
        <v>66</v>
      </c>
      <c r="G93" s="8">
        <v>19.3</v>
      </c>
      <c r="H93" s="8">
        <v>3.1</v>
      </c>
      <c r="I93" s="8">
        <v>16</v>
      </c>
      <c r="J93" s="8">
        <v>99.6</v>
      </c>
      <c r="K93" s="15">
        <v>3.36</v>
      </c>
      <c r="L93" s="15">
        <v>5.38</v>
      </c>
      <c r="M93" s="15">
        <v>6.31</v>
      </c>
      <c r="N93" s="15">
        <v>0.32</v>
      </c>
      <c r="O93" s="15">
        <v>-0.52</v>
      </c>
      <c r="P93" s="15">
        <v>-1.25</v>
      </c>
      <c r="Q93" s="15">
        <v>-1.53</v>
      </c>
      <c r="R93" s="15">
        <v>22.75</v>
      </c>
      <c r="S93" s="15">
        <v>13.15</v>
      </c>
      <c r="T93" s="15">
        <v>1.39</v>
      </c>
      <c r="U93" s="15">
        <v>17.61</v>
      </c>
      <c r="V93" s="15">
        <v>3.66</v>
      </c>
      <c r="W93" s="15">
        <v>-25.03</v>
      </c>
      <c r="X93" s="15">
        <v>-0.73</v>
      </c>
      <c r="Y93" s="15">
        <v>0.16</v>
      </c>
      <c r="Z93" s="15">
        <v>1.27</v>
      </c>
      <c r="AA93" s="15">
        <v>0.03</v>
      </c>
      <c r="AB93" s="15">
        <v>0.18</v>
      </c>
      <c r="AC93" s="15">
        <v>1.9</v>
      </c>
      <c r="AD93" s="15">
        <v>0.51</v>
      </c>
      <c r="AE93" s="15">
        <v>-0.77</v>
      </c>
      <c r="AF93" s="15">
        <v>156.38999999999999</v>
      </c>
      <c r="AG93" s="15">
        <v>181.12</v>
      </c>
      <c r="AH93" s="16">
        <v>142.72999999999999</v>
      </c>
    </row>
    <row r="94" spans="1:34" x14ac:dyDescent="0.4">
      <c r="A94" s="5">
        <v>93</v>
      </c>
      <c r="B94" s="6" t="s">
        <v>116</v>
      </c>
      <c r="C94" s="6" t="s">
        <v>39</v>
      </c>
      <c r="D94" s="9"/>
      <c r="E94" s="7" t="s">
        <v>5</v>
      </c>
      <c r="F94" s="8">
        <v>82</v>
      </c>
      <c r="G94" s="8">
        <v>20.5</v>
      </c>
      <c r="H94" s="8">
        <v>3.7</v>
      </c>
      <c r="I94" s="8">
        <v>18</v>
      </c>
      <c r="J94" s="8">
        <v>99.2</v>
      </c>
      <c r="K94" s="15">
        <v>3.66</v>
      </c>
      <c r="L94" s="15">
        <v>5.45</v>
      </c>
      <c r="M94" s="15">
        <v>7.35</v>
      </c>
      <c r="N94" s="15">
        <v>0.08</v>
      </c>
      <c r="O94" s="15">
        <v>-0.99</v>
      </c>
      <c r="P94" s="15">
        <v>-1.65</v>
      </c>
      <c r="Q94" s="15">
        <v>0.43</v>
      </c>
      <c r="R94" s="15">
        <v>17.22</v>
      </c>
      <c r="S94" s="15">
        <v>4.59</v>
      </c>
      <c r="T94" s="15">
        <v>-2.2000000000000002</v>
      </c>
      <c r="U94" s="15">
        <v>14.32</v>
      </c>
      <c r="V94" s="15">
        <v>5.73</v>
      </c>
      <c r="W94" s="15">
        <v>-18.059999999999999</v>
      </c>
      <c r="X94" s="15">
        <v>-0.22</v>
      </c>
      <c r="Y94" s="15">
        <v>-7.0000000000000007E-2</v>
      </c>
      <c r="Z94" s="15">
        <v>0.91</v>
      </c>
      <c r="AA94" s="15">
        <v>0.02</v>
      </c>
      <c r="AB94" s="15">
        <v>0.06</v>
      </c>
      <c r="AC94" s="15">
        <v>2.54</v>
      </c>
      <c r="AD94" s="15">
        <v>-0.22</v>
      </c>
      <c r="AE94" s="15">
        <v>1.65</v>
      </c>
      <c r="AF94" s="15">
        <v>135.88</v>
      </c>
      <c r="AG94" s="15">
        <v>151.33000000000001</v>
      </c>
      <c r="AH94" s="16">
        <v>124.26</v>
      </c>
    </row>
    <row r="95" spans="1:34" x14ac:dyDescent="0.4">
      <c r="A95" s="5">
        <v>94</v>
      </c>
      <c r="B95" s="6" t="s">
        <v>117</v>
      </c>
      <c r="C95" s="6" t="s">
        <v>37</v>
      </c>
      <c r="D95" s="7" t="s">
        <v>4</v>
      </c>
      <c r="E95" s="7" t="s">
        <v>5</v>
      </c>
      <c r="F95" s="8">
        <v>74</v>
      </c>
      <c r="G95" s="8">
        <v>18.8</v>
      </c>
      <c r="H95" s="8">
        <v>3.2</v>
      </c>
      <c r="I95" s="8">
        <v>17.100000000000001</v>
      </c>
      <c r="J95" s="8">
        <v>99.7</v>
      </c>
      <c r="K95" s="15">
        <v>2.57</v>
      </c>
      <c r="L95" s="15">
        <v>4.21</v>
      </c>
      <c r="M95" s="15">
        <v>6.45</v>
      </c>
      <c r="N95" s="15">
        <v>-0.55000000000000004</v>
      </c>
      <c r="O95" s="15">
        <v>-0.08</v>
      </c>
      <c r="P95" s="15">
        <v>-1.91</v>
      </c>
      <c r="Q95" s="15">
        <v>-0.9</v>
      </c>
      <c r="R95" s="15">
        <v>17.18</v>
      </c>
      <c r="S95" s="15">
        <v>6.08</v>
      </c>
      <c r="T95" s="15">
        <v>-0.25</v>
      </c>
      <c r="U95" s="15">
        <v>11.78</v>
      </c>
      <c r="V95" s="15">
        <v>3</v>
      </c>
      <c r="W95" s="15">
        <v>-38.369999999999997</v>
      </c>
      <c r="X95" s="15">
        <v>-0.72</v>
      </c>
      <c r="Y95" s="15">
        <v>0.26</v>
      </c>
      <c r="Z95" s="15">
        <v>-0.89</v>
      </c>
      <c r="AA95" s="15">
        <v>0.04</v>
      </c>
      <c r="AB95" s="15">
        <v>0.14000000000000001</v>
      </c>
      <c r="AC95" s="15">
        <v>1.1499999999999999</v>
      </c>
      <c r="AD95" s="15">
        <v>-0.49</v>
      </c>
      <c r="AE95" s="15">
        <v>5.52</v>
      </c>
      <c r="AF95" s="15">
        <v>150.88999999999999</v>
      </c>
      <c r="AG95" s="15">
        <v>170.04</v>
      </c>
      <c r="AH95" s="16">
        <v>131.77000000000001</v>
      </c>
    </row>
    <row r="96" spans="1:34" x14ac:dyDescent="0.4">
      <c r="A96" s="5">
        <v>95</v>
      </c>
      <c r="B96" s="6" t="s">
        <v>118</v>
      </c>
      <c r="C96" s="6" t="s">
        <v>43</v>
      </c>
      <c r="D96" s="7" t="s">
        <v>4</v>
      </c>
      <c r="E96" s="7" t="s">
        <v>9</v>
      </c>
      <c r="F96" s="8">
        <v>75</v>
      </c>
      <c r="G96" s="8">
        <v>17.899999999999999</v>
      </c>
      <c r="H96" s="8">
        <v>2.9</v>
      </c>
      <c r="I96" s="8">
        <v>16.3</v>
      </c>
      <c r="J96" s="8">
        <v>100</v>
      </c>
      <c r="K96" s="15">
        <v>4.32</v>
      </c>
      <c r="L96" s="15">
        <v>5.32</v>
      </c>
      <c r="M96" s="15">
        <v>4.2</v>
      </c>
      <c r="N96" s="15">
        <v>-0.03</v>
      </c>
      <c r="O96" s="15">
        <v>-0.28000000000000003</v>
      </c>
      <c r="P96" s="15">
        <v>-1.26</v>
      </c>
      <c r="Q96" s="15">
        <v>-1.9</v>
      </c>
      <c r="R96" s="15">
        <v>25.82</v>
      </c>
      <c r="S96" s="15">
        <v>17.670000000000002</v>
      </c>
      <c r="T96" s="15">
        <v>1.1399999999999999</v>
      </c>
      <c r="U96" s="15">
        <v>23.69</v>
      </c>
      <c r="V96" s="15">
        <v>1.43</v>
      </c>
      <c r="W96" s="15">
        <v>-16.36</v>
      </c>
      <c r="X96" s="15">
        <v>-0.72</v>
      </c>
      <c r="Y96" s="15">
        <v>0.1</v>
      </c>
      <c r="Z96" s="15">
        <v>0.62</v>
      </c>
      <c r="AA96" s="15">
        <v>0</v>
      </c>
      <c r="AB96" s="15">
        <v>0.04</v>
      </c>
      <c r="AC96" s="15">
        <v>1.1499999999999999</v>
      </c>
      <c r="AD96" s="15">
        <v>0.24</v>
      </c>
      <c r="AE96" s="15">
        <v>2.77</v>
      </c>
      <c r="AF96" s="15">
        <v>152.47999999999999</v>
      </c>
      <c r="AG96" s="15">
        <v>185.68</v>
      </c>
      <c r="AH96" s="16">
        <v>137.68</v>
      </c>
    </row>
    <row r="97" spans="1:34" x14ac:dyDescent="0.4">
      <c r="A97" s="5">
        <v>96</v>
      </c>
      <c r="B97" s="6" t="s">
        <v>119</v>
      </c>
      <c r="C97" s="6" t="s">
        <v>39</v>
      </c>
      <c r="D97" s="9"/>
      <c r="E97" s="7" t="s">
        <v>5</v>
      </c>
      <c r="F97" s="8">
        <v>85.5</v>
      </c>
      <c r="G97" s="8">
        <v>21</v>
      </c>
      <c r="H97" s="8">
        <v>3.7</v>
      </c>
      <c r="I97" s="8">
        <v>17.399999999999999</v>
      </c>
      <c r="J97" s="8">
        <v>99</v>
      </c>
      <c r="K97" s="15">
        <v>5.53</v>
      </c>
      <c r="L97" s="15">
        <v>6.9</v>
      </c>
      <c r="M97" s="15">
        <v>8.85</v>
      </c>
      <c r="N97" s="15">
        <v>-0.04</v>
      </c>
      <c r="O97" s="15">
        <v>-0.23</v>
      </c>
      <c r="P97" s="15">
        <v>0</v>
      </c>
      <c r="Q97" s="15">
        <v>0.25</v>
      </c>
      <c r="R97" s="15">
        <v>25.87</v>
      </c>
      <c r="S97" s="15">
        <v>8.2200000000000006</v>
      </c>
      <c r="T97" s="15">
        <v>0.42</v>
      </c>
      <c r="U97" s="15">
        <v>23.34</v>
      </c>
      <c r="V97" s="15">
        <v>7.45</v>
      </c>
      <c r="W97" s="15">
        <v>6.22</v>
      </c>
      <c r="X97" s="15">
        <v>-0.72</v>
      </c>
      <c r="Y97" s="15">
        <v>-0.36</v>
      </c>
      <c r="Z97" s="15">
        <v>1.29</v>
      </c>
      <c r="AA97" s="15">
        <v>0.03</v>
      </c>
      <c r="AB97" s="15">
        <v>0.03</v>
      </c>
      <c r="AC97" s="15">
        <v>1.88</v>
      </c>
      <c r="AD97" s="15">
        <v>-0.75</v>
      </c>
      <c r="AE97" s="15">
        <v>3.38</v>
      </c>
      <c r="AF97" s="15">
        <v>139.41999999999999</v>
      </c>
      <c r="AG97" s="15">
        <v>160.79</v>
      </c>
      <c r="AH97" s="16">
        <v>126.07</v>
      </c>
    </row>
    <row r="98" spans="1:34" x14ac:dyDescent="0.4">
      <c r="A98" s="5">
        <v>97</v>
      </c>
      <c r="B98" s="6" t="s">
        <v>120</v>
      </c>
      <c r="C98" s="6" t="s">
        <v>19</v>
      </c>
      <c r="D98" s="7" t="s">
        <v>8</v>
      </c>
      <c r="E98" s="7" t="s">
        <v>9</v>
      </c>
      <c r="F98" s="8">
        <v>84.5</v>
      </c>
      <c r="G98" s="8">
        <v>19.7</v>
      </c>
      <c r="H98" s="8">
        <v>2.9</v>
      </c>
      <c r="I98" s="8">
        <v>14.6</v>
      </c>
      <c r="J98" s="8">
        <v>99.6</v>
      </c>
      <c r="K98" s="15">
        <v>4.21</v>
      </c>
      <c r="L98" s="15">
        <v>5.6</v>
      </c>
      <c r="M98" s="15">
        <v>7.37</v>
      </c>
      <c r="N98" s="15">
        <v>1.52</v>
      </c>
      <c r="O98" s="15">
        <v>0.28999999999999998</v>
      </c>
      <c r="P98" s="15">
        <v>-0.54</v>
      </c>
      <c r="Q98" s="15">
        <v>-2.2599999999999998</v>
      </c>
      <c r="R98" s="15">
        <v>15.71</v>
      </c>
      <c r="S98" s="15">
        <v>14.27</v>
      </c>
      <c r="T98" s="15">
        <v>5.66</v>
      </c>
      <c r="U98" s="15">
        <v>16.64</v>
      </c>
      <c r="V98" s="15">
        <v>5.26</v>
      </c>
      <c r="W98" s="15">
        <v>-15.79</v>
      </c>
      <c r="X98" s="15">
        <v>-1.1100000000000001</v>
      </c>
      <c r="Y98" s="15">
        <v>-0.19</v>
      </c>
      <c r="Z98" s="15">
        <v>1.57</v>
      </c>
      <c r="AA98" s="15">
        <v>0.02</v>
      </c>
      <c r="AB98" s="15">
        <v>0.19</v>
      </c>
      <c r="AC98" s="15">
        <v>1.26</v>
      </c>
      <c r="AD98" s="15">
        <v>0.71</v>
      </c>
      <c r="AE98" s="15">
        <v>-1.71</v>
      </c>
      <c r="AF98" s="15">
        <v>152.88999999999999</v>
      </c>
      <c r="AG98" s="15">
        <v>177.44</v>
      </c>
      <c r="AH98" s="16">
        <v>143.72999999999999</v>
      </c>
    </row>
    <row r="99" spans="1:34" x14ac:dyDescent="0.4">
      <c r="A99" s="5">
        <v>98</v>
      </c>
      <c r="B99" s="6" t="s">
        <v>121</v>
      </c>
      <c r="C99" s="6" t="s">
        <v>11</v>
      </c>
      <c r="D99" s="7" t="s">
        <v>8</v>
      </c>
      <c r="E99" s="7" t="s">
        <v>5</v>
      </c>
      <c r="F99" s="8">
        <v>84</v>
      </c>
      <c r="G99" s="8">
        <v>20.6</v>
      </c>
      <c r="H99" s="8">
        <v>3.6</v>
      </c>
      <c r="I99" s="8">
        <v>17.3</v>
      </c>
      <c r="J99" s="8">
        <v>98.8</v>
      </c>
      <c r="K99" s="15">
        <v>4.47</v>
      </c>
      <c r="L99" s="15">
        <v>6.83</v>
      </c>
      <c r="M99" s="15">
        <v>9.49</v>
      </c>
      <c r="N99" s="15">
        <v>0.79</v>
      </c>
      <c r="O99" s="15">
        <v>-1.1299999999999999</v>
      </c>
      <c r="P99" s="15">
        <v>-0.14000000000000001</v>
      </c>
      <c r="Q99" s="15">
        <v>0.6</v>
      </c>
      <c r="R99" s="15">
        <v>22.26</v>
      </c>
      <c r="S99" s="15">
        <v>11.28</v>
      </c>
      <c r="T99" s="15">
        <v>-0.04</v>
      </c>
      <c r="U99" s="15">
        <v>22.41</v>
      </c>
      <c r="V99" s="15">
        <v>7.93</v>
      </c>
      <c r="W99" s="15">
        <v>-0.31</v>
      </c>
      <c r="X99" s="15">
        <v>-0.73</v>
      </c>
      <c r="Y99" s="15">
        <v>-0.05</v>
      </c>
      <c r="Z99" s="15">
        <v>1.72</v>
      </c>
      <c r="AA99" s="15">
        <v>0.05</v>
      </c>
      <c r="AB99" s="15">
        <v>0.03</v>
      </c>
      <c r="AC99" s="15">
        <v>3.77</v>
      </c>
      <c r="AD99" s="15">
        <v>-0.28000000000000003</v>
      </c>
      <c r="AE99" s="15">
        <v>1.8</v>
      </c>
      <c r="AF99" s="15">
        <v>139.76</v>
      </c>
      <c r="AG99" s="15">
        <v>154.13999999999999</v>
      </c>
      <c r="AH99" s="16">
        <v>129.01</v>
      </c>
    </row>
    <row r="100" spans="1:34" x14ac:dyDescent="0.4">
      <c r="A100" s="5">
        <v>99</v>
      </c>
      <c r="B100" s="6" t="s">
        <v>122</v>
      </c>
      <c r="C100" s="6" t="s">
        <v>11</v>
      </c>
      <c r="D100" s="7" t="s">
        <v>8</v>
      </c>
      <c r="E100" s="7" t="s">
        <v>5</v>
      </c>
      <c r="F100" s="8">
        <v>83</v>
      </c>
      <c r="G100" s="8">
        <v>18.100000000000001</v>
      </c>
      <c r="H100" s="8">
        <v>3</v>
      </c>
      <c r="I100" s="8">
        <v>16.5</v>
      </c>
      <c r="J100" s="8">
        <v>99.8</v>
      </c>
      <c r="K100" s="15">
        <v>3.84</v>
      </c>
      <c r="L100" s="15">
        <v>4.8099999999999996</v>
      </c>
      <c r="M100" s="15">
        <v>7.7</v>
      </c>
      <c r="N100" s="15">
        <v>0.99</v>
      </c>
      <c r="O100" s="15">
        <v>-0.2</v>
      </c>
      <c r="P100" s="15">
        <v>-1.05</v>
      </c>
      <c r="Q100" s="15">
        <v>0.33</v>
      </c>
      <c r="R100" s="15">
        <v>19.510000000000002</v>
      </c>
      <c r="S100" s="15">
        <v>11.54</v>
      </c>
      <c r="T100" s="15">
        <v>0.24</v>
      </c>
      <c r="U100" s="15">
        <v>22.11</v>
      </c>
      <c r="V100" s="15">
        <v>6.07</v>
      </c>
      <c r="W100" s="15">
        <v>7.52</v>
      </c>
      <c r="X100" s="15">
        <v>-0.61</v>
      </c>
      <c r="Y100" s="15">
        <v>0.05</v>
      </c>
      <c r="Z100" s="15">
        <v>1.02</v>
      </c>
      <c r="AA100" s="15">
        <v>7.0000000000000007E-2</v>
      </c>
      <c r="AB100" s="15">
        <v>0.05</v>
      </c>
      <c r="AC100" s="15">
        <v>2.44</v>
      </c>
      <c r="AD100" s="15">
        <v>0.06</v>
      </c>
      <c r="AE100" s="15">
        <v>0.94</v>
      </c>
      <c r="AF100" s="15">
        <v>140.15</v>
      </c>
      <c r="AG100" s="15">
        <v>165.55</v>
      </c>
      <c r="AH100" s="16">
        <v>131.85</v>
      </c>
    </row>
    <row r="101" spans="1:34" x14ac:dyDescent="0.4">
      <c r="A101" s="5">
        <v>100</v>
      </c>
      <c r="B101" s="6" t="s">
        <v>123</v>
      </c>
      <c r="C101" s="6" t="s">
        <v>32</v>
      </c>
      <c r="D101" s="7" t="s">
        <v>8</v>
      </c>
      <c r="E101" s="7" t="s">
        <v>9</v>
      </c>
      <c r="F101" s="8">
        <v>94</v>
      </c>
      <c r="G101" s="8">
        <v>20.100000000000001</v>
      </c>
      <c r="H101" s="8">
        <v>3.5</v>
      </c>
      <c r="I101" s="8">
        <v>17.5</v>
      </c>
      <c r="J101" s="8">
        <v>98.9</v>
      </c>
      <c r="K101" s="15">
        <v>3.98</v>
      </c>
      <c r="L101" s="15">
        <v>5.35</v>
      </c>
      <c r="M101" s="15">
        <v>8.49</v>
      </c>
      <c r="N101" s="15">
        <v>2.02</v>
      </c>
      <c r="O101" s="15">
        <v>1.49</v>
      </c>
      <c r="P101" s="15">
        <v>0.12</v>
      </c>
      <c r="Q101" s="15">
        <v>-1.49</v>
      </c>
      <c r="R101" s="15">
        <v>26.89</v>
      </c>
      <c r="S101" s="15">
        <v>13.04</v>
      </c>
      <c r="T101" s="15">
        <v>2.97</v>
      </c>
      <c r="U101" s="15">
        <v>21.85</v>
      </c>
      <c r="V101" s="15">
        <v>5.26</v>
      </c>
      <c r="W101" s="15">
        <v>-42.8</v>
      </c>
      <c r="X101" s="15">
        <v>0.05</v>
      </c>
      <c r="Y101" s="15">
        <v>0.17</v>
      </c>
      <c r="Z101" s="15">
        <v>-0.05</v>
      </c>
      <c r="AA101" s="15">
        <v>0.02</v>
      </c>
      <c r="AB101" s="15">
        <v>0.16</v>
      </c>
      <c r="AC101" s="15">
        <v>0.21</v>
      </c>
      <c r="AD101" s="15">
        <v>-0.15</v>
      </c>
      <c r="AE101" s="15">
        <v>0.41</v>
      </c>
      <c r="AF101" s="15">
        <v>145.06</v>
      </c>
      <c r="AG101" s="15">
        <v>163.9</v>
      </c>
      <c r="AH101" s="16">
        <v>126.41</v>
      </c>
    </row>
    <row r="102" spans="1:34" x14ac:dyDescent="0.4">
      <c r="A102" s="5">
        <v>101</v>
      </c>
      <c r="B102" s="6" t="s">
        <v>124</v>
      </c>
      <c r="C102" s="6" t="s">
        <v>84</v>
      </c>
      <c r="D102" s="7" t="s">
        <v>8</v>
      </c>
      <c r="E102" s="7" t="s">
        <v>5</v>
      </c>
      <c r="F102" s="8">
        <v>88.5</v>
      </c>
      <c r="G102" s="8">
        <v>19.8</v>
      </c>
      <c r="H102" s="8">
        <v>3.2</v>
      </c>
      <c r="I102" s="8">
        <v>16</v>
      </c>
      <c r="J102" s="8">
        <v>99.3</v>
      </c>
      <c r="K102" s="15">
        <v>5.0999999999999996</v>
      </c>
      <c r="L102" s="15">
        <v>7.85</v>
      </c>
      <c r="M102" s="15">
        <v>9.52</v>
      </c>
      <c r="N102" s="15">
        <v>1.99</v>
      </c>
      <c r="O102" s="15">
        <v>-0.23</v>
      </c>
      <c r="P102" s="15">
        <v>-0.89</v>
      </c>
      <c r="Q102" s="15">
        <v>-0.6</v>
      </c>
      <c r="R102" s="15">
        <v>19.7</v>
      </c>
      <c r="S102" s="15">
        <v>17.170000000000002</v>
      </c>
      <c r="T102" s="15">
        <v>0.88</v>
      </c>
      <c r="U102" s="15">
        <v>17.66</v>
      </c>
      <c r="V102" s="15">
        <v>7.91</v>
      </c>
      <c r="W102" s="15">
        <v>-27.49</v>
      </c>
      <c r="X102" s="15">
        <v>-0.49</v>
      </c>
      <c r="Y102" s="15">
        <v>-0.31</v>
      </c>
      <c r="Z102" s="15">
        <v>0.91</v>
      </c>
      <c r="AA102" s="15">
        <v>0.04</v>
      </c>
      <c r="AB102" s="15">
        <v>0.13</v>
      </c>
      <c r="AC102" s="15">
        <v>3.16</v>
      </c>
      <c r="AD102" s="15">
        <v>-0.4</v>
      </c>
      <c r="AE102" s="15">
        <v>2.2400000000000002</v>
      </c>
      <c r="AF102" s="15">
        <v>149.34</v>
      </c>
      <c r="AG102" s="15">
        <v>159.28</v>
      </c>
      <c r="AH102" s="16">
        <v>131.69</v>
      </c>
    </row>
    <row r="103" spans="1:34" x14ac:dyDescent="0.4">
      <c r="A103" s="5">
        <v>102</v>
      </c>
      <c r="B103" s="6" t="s">
        <v>125</v>
      </c>
      <c r="C103" s="6" t="s">
        <v>19</v>
      </c>
      <c r="D103" s="7" t="s">
        <v>8</v>
      </c>
      <c r="E103" s="7" t="s">
        <v>9</v>
      </c>
      <c r="F103" s="8">
        <v>77.5</v>
      </c>
      <c r="G103" s="8">
        <v>19.600000000000001</v>
      </c>
      <c r="H103" s="8">
        <v>2.8</v>
      </c>
      <c r="I103" s="8">
        <v>14.5</v>
      </c>
      <c r="J103" s="8">
        <v>99.6</v>
      </c>
      <c r="K103" s="15">
        <v>2.52</v>
      </c>
      <c r="L103" s="15">
        <v>2.93</v>
      </c>
      <c r="M103" s="15">
        <v>3.93</v>
      </c>
      <c r="N103" s="15">
        <v>0.64</v>
      </c>
      <c r="O103" s="15">
        <v>-0.33</v>
      </c>
      <c r="P103" s="15">
        <v>-0.68</v>
      </c>
      <c r="Q103" s="15">
        <v>-0.49</v>
      </c>
      <c r="R103" s="15">
        <v>34.65</v>
      </c>
      <c r="S103" s="15">
        <v>14.09</v>
      </c>
      <c r="T103" s="15">
        <v>0.04</v>
      </c>
      <c r="U103" s="15">
        <v>32.729999999999997</v>
      </c>
      <c r="V103" s="15">
        <v>-0.75</v>
      </c>
      <c r="W103" s="15">
        <v>-20.37</v>
      </c>
      <c r="X103" s="15">
        <v>-0.51</v>
      </c>
      <c r="Y103" s="15">
        <v>0.1</v>
      </c>
      <c r="Z103" s="15">
        <v>0.33</v>
      </c>
      <c r="AA103" s="15">
        <v>0</v>
      </c>
      <c r="AB103" s="15">
        <v>7.0000000000000007E-2</v>
      </c>
      <c r="AC103" s="15">
        <v>1.04</v>
      </c>
      <c r="AD103" s="15">
        <v>0.53</v>
      </c>
      <c r="AE103" s="15">
        <v>-1.1000000000000001</v>
      </c>
      <c r="AF103" s="15">
        <v>152.16</v>
      </c>
      <c r="AG103" s="15">
        <v>184.7</v>
      </c>
      <c r="AH103" s="16">
        <v>135.93</v>
      </c>
    </row>
    <row r="104" spans="1:34" x14ac:dyDescent="0.4">
      <c r="A104" s="5">
        <v>103</v>
      </c>
      <c r="B104" s="6" t="s">
        <v>126</v>
      </c>
      <c r="C104" s="6" t="s">
        <v>43</v>
      </c>
      <c r="D104" s="7" t="s">
        <v>8</v>
      </c>
      <c r="E104" s="7" t="s">
        <v>5</v>
      </c>
      <c r="F104" s="8">
        <v>79</v>
      </c>
      <c r="G104" s="8">
        <v>19.5</v>
      </c>
      <c r="H104" s="8">
        <v>2.7</v>
      </c>
      <c r="I104" s="8">
        <v>13.6</v>
      </c>
      <c r="J104" s="8">
        <v>99.8</v>
      </c>
      <c r="K104" s="15">
        <v>4.49</v>
      </c>
      <c r="L104" s="15">
        <v>6.27</v>
      </c>
      <c r="M104" s="15">
        <v>6.94</v>
      </c>
      <c r="N104" s="15">
        <v>1.1200000000000001</v>
      </c>
      <c r="O104" s="15">
        <v>0.85</v>
      </c>
      <c r="P104" s="15">
        <v>-1.1100000000000001</v>
      </c>
      <c r="Q104" s="15">
        <v>-2.83</v>
      </c>
      <c r="R104" s="15">
        <v>7.22</v>
      </c>
      <c r="S104" s="15">
        <v>18.12</v>
      </c>
      <c r="T104" s="15">
        <v>-0.91</v>
      </c>
      <c r="U104" s="15">
        <v>2.85</v>
      </c>
      <c r="V104" s="15">
        <v>3.98</v>
      </c>
      <c r="W104" s="15">
        <v>-32.47</v>
      </c>
      <c r="X104" s="15">
        <v>-0.71</v>
      </c>
      <c r="Y104" s="15">
        <v>0.01</v>
      </c>
      <c r="Z104" s="15">
        <v>1.67</v>
      </c>
      <c r="AA104" s="15">
        <v>0.05</v>
      </c>
      <c r="AB104" s="15">
        <v>0.19</v>
      </c>
      <c r="AC104" s="15">
        <v>0.99</v>
      </c>
      <c r="AD104" s="15">
        <v>0.24</v>
      </c>
      <c r="AE104" s="15">
        <v>3</v>
      </c>
      <c r="AF104" s="15">
        <v>143.69999999999999</v>
      </c>
      <c r="AG104" s="15">
        <v>152.18</v>
      </c>
      <c r="AH104" s="16">
        <v>134.5</v>
      </c>
    </row>
    <row r="105" spans="1:34" x14ac:dyDescent="0.4">
      <c r="A105" s="5">
        <v>104</v>
      </c>
      <c r="B105" s="6" t="s">
        <v>127</v>
      </c>
      <c r="C105" s="6" t="s">
        <v>13</v>
      </c>
      <c r="D105" s="7" t="s">
        <v>4</v>
      </c>
      <c r="E105" s="7" t="s">
        <v>9</v>
      </c>
      <c r="F105" s="8">
        <v>84.5</v>
      </c>
      <c r="G105" s="8">
        <v>18.899999999999999</v>
      </c>
      <c r="H105" s="8">
        <v>3.5</v>
      </c>
      <c r="I105" s="8">
        <v>18.2</v>
      </c>
      <c r="J105" s="8">
        <v>99.6</v>
      </c>
      <c r="K105" s="15">
        <v>6.41</v>
      </c>
      <c r="L105" s="15">
        <v>10.38</v>
      </c>
      <c r="M105" s="15">
        <v>13.12</v>
      </c>
      <c r="N105" s="15">
        <v>1.07</v>
      </c>
      <c r="O105" s="15">
        <v>0.31</v>
      </c>
      <c r="P105" s="15">
        <v>-0.89</v>
      </c>
      <c r="Q105" s="15">
        <v>-1.1599999999999999</v>
      </c>
      <c r="R105" s="15">
        <v>32.51</v>
      </c>
      <c r="S105" s="15">
        <v>18.809999999999999</v>
      </c>
      <c r="T105" s="15">
        <v>-0.28999999999999998</v>
      </c>
      <c r="U105" s="15">
        <v>24.21</v>
      </c>
      <c r="V105" s="15">
        <v>9.2799999999999994</v>
      </c>
      <c r="W105" s="15">
        <v>-42.51</v>
      </c>
      <c r="X105" s="15">
        <v>-0.93</v>
      </c>
      <c r="Y105" s="15">
        <v>-0.19</v>
      </c>
      <c r="Z105" s="15">
        <v>-2.41</v>
      </c>
      <c r="AA105" s="15">
        <v>0</v>
      </c>
      <c r="AB105" s="15">
        <v>0.23</v>
      </c>
      <c r="AC105" s="15">
        <v>1.84</v>
      </c>
      <c r="AD105" s="15">
        <v>-0.24</v>
      </c>
      <c r="AE105" s="15">
        <v>1.72</v>
      </c>
      <c r="AF105" s="15">
        <v>169.56</v>
      </c>
      <c r="AG105" s="15">
        <v>191.58</v>
      </c>
      <c r="AH105" s="16">
        <v>144.83000000000001</v>
      </c>
    </row>
    <row r="106" spans="1:34" x14ac:dyDescent="0.4">
      <c r="A106" s="5">
        <v>105</v>
      </c>
      <c r="B106" s="6" t="s">
        <v>128</v>
      </c>
      <c r="C106" s="6" t="s">
        <v>11</v>
      </c>
      <c r="D106" s="7" t="s">
        <v>60</v>
      </c>
      <c r="E106" s="7" t="s">
        <v>9</v>
      </c>
      <c r="F106" s="8">
        <v>80</v>
      </c>
      <c r="G106" s="8">
        <v>21.2</v>
      </c>
      <c r="H106" s="8">
        <v>3.4</v>
      </c>
      <c r="I106" s="8">
        <v>15.7</v>
      </c>
      <c r="J106" s="8">
        <v>98.5</v>
      </c>
      <c r="K106" s="15">
        <v>6.18</v>
      </c>
      <c r="L106" s="15">
        <v>8.73</v>
      </c>
      <c r="M106" s="15">
        <v>10.72</v>
      </c>
      <c r="N106" s="15">
        <v>1.76</v>
      </c>
      <c r="O106" s="15">
        <v>-0.31</v>
      </c>
      <c r="P106" s="15">
        <v>0.62</v>
      </c>
      <c r="Q106" s="15">
        <v>0.44</v>
      </c>
      <c r="R106" s="15">
        <v>18.55</v>
      </c>
      <c r="S106" s="15">
        <v>9.32</v>
      </c>
      <c r="T106" s="15">
        <v>-1.1299999999999999</v>
      </c>
      <c r="U106" s="15">
        <v>20.75</v>
      </c>
      <c r="V106" s="15">
        <v>10.31</v>
      </c>
      <c r="W106" s="15">
        <v>14.86</v>
      </c>
      <c r="X106" s="15">
        <v>-0.81</v>
      </c>
      <c r="Y106" s="15">
        <v>-0.65</v>
      </c>
      <c r="Z106" s="15">
        <v>2.06</v>
      </c>
      <c r="AA106" s="15">
        <v>7.0000000000000007E-2</v>
      </c>
      <c r="AB106" s="15">
        <v>0.08</v>
      </c>
      <c r="AC106" s="15">
        <v>3.15</v>
      </c>
      <c r="AD106" s="15">
        <v>-0.59</v>
      </c>
      <c r="AE106" s="15">
        <v>0.33</v>
      </c>
      <c r="AF106" s="15">
        <v>135.96</v>
      </c>
      <c r="AG106" s="15">
        <v>146.37</v>
      </c>
      <c r="AH106" s="16">
        <v>128.49</v>
      </c>
    </row>
    <row r="107" spans="1:34" x14ac:dyDescent="0.4">
      <c r="A107" s="5">
        <v>106</v>
      </c>
      <c r="B107" s="6" t="s">
        <v>129</v>
      </c>
      <c r="C107" s="6" t="s">
        <v>101</v>
      </c>
      <c r="D107" s="7" t="s">
        <v>4</v>
      </c>
      <c r="E107" s="7" t="s">
        <v>9</v>
      </c>
      <c r="F107" s="8">
        <v>78.5</v>
      </c>
      <c r="G107" s="8">
        <v>19.899999999999999</v>
      </c>
      <c r="H107" s="9">
        <v>2.9</v>
      </c>
      <c r="I107" s="9">
        <v>14.7</v>
      </c>
      <c r="J107" s="9">
        <v>99.9</v>
      </c>
      <c r="K107" s="15">
        <v>6.1</v>
      </c>
      <c r="L107" s="15">
        <v>7.8</v>
      </c>
      <c r="M107" s="15">
        <v>10.09</v>
      </c>
      <c r="N107" s="15">
        <v>0.3</v>
      </c>
      <c r="O107" s="15">
        <v>0.14000000000000001</v>
      </c>
      <c r="P107" s="15">
        <v>0.75</v>
      </c>
      <c r="Q107" s="15">
        <v>-1.07</v>
      </c>
      <c r="R107" s="15">
        <v>34.89</v>
      </c>
      <c r="S107" s="15">
        <v>15.25</v>
      </c>
      <c r="T107" s="15">
        <v>4.84</v>
      </c>
      <c r="U107" s="15">
        <v>30.79</v>
      </c>
      <c r="V107" s="15">
        <v>7.88</v>
      </c>
      <c r="W107" s="15">
        <v>-11.94</v>
      </c>
      <c r="X107" s="15">
        <v>-0.82</v>
      </c>
      <c r="Y107" s="15">
        <v>-0.19</v>
      </c>
      <c r="Z107" s="15">
        <v>0.09</v>
      </c>
      <c r="AA107" s="15">
        <v>0.01</v>
      </c>
      <c r="AB107" s="15">
        <v>0.11</v>
      </c>
      <c r="AC107" s="15">
        <v>1.52</v>
      </c>
      <c r="AD107" s="15">
        <v>0.04</v>
      </c>
      <c r="AE107" s="15">
        <v>0.78</v>
      </c>
      <c r="AF107" s="15">
        <v>156.07</v>
      </c>
      <c r="AG107" s="15">
        <v>184.44</v>
      </c>
      <c r="AH107" s="16">
        <v>138.49</v>
      </c>
    </row>
    <row r="108" spans="1:34" x14ac:dyDescent="0.4">
      <c r="A108" s="5">
        <v>107</v>
      </c>
      <c r="B108" s="6" t="s">
        <v>130</v>
      </c>
      <c r="C108" s="10"/>
      <c r="D108" s="9"/>
      <c r="E108" s="7" t="s">
        <v>5</v>
      </c>
      <c r="F108" s="8">
        <v>89.5</v>
      </c>
      <c r="G108" s="8">
        <v>19.5</v>
      </c>
      <c r="H108" s="8">
        <v>2.9</v>
      </c>
      <c r="I108" s="8">
        <v>15.1</v>
      </c>
      <c r="J108" s="8">
        <v>99.8</v>
      </c>
      <c r="K108" s="15">
        <v>4.83</v>
      </c>
      <c r="L108" s="15">
        <v>5.1100000000000003</v>
      </c>
      <c r="M108" s="15">
        <v>7.94</v>
      </c>
      <c r="N108" s="15">
        <v>-0.1</v>
      </c>
      <c r="O108" s="15">
        <v>-0.85</v>
      </c>
      <c r="P108" s="15">
        <v>-0.8</v>
      </c>
      <c r="Q108" s="15">
        <v>-1.05</v>
      </c>
      <c r="R108" s="15">
        <v>10.3</v>
      </c>
      <c r="S108" s="15">
        <v>6.86</v>
      </c>
      <c r="T108" s="15">
        <v>-2.82</v>
      </c>
      <c r="U108" s="15">
        <v>17.29</v>
      </c>
      <c r="V108" s="15">
        <v>8.11</v>
      </c>
      <c r="W108" s="15">
        <v>-37.4</v>
      </c>
      <c r="X108" s="15">
        <v>-0.54</v>
      </c>
      <c r="Y108" s="15">
        <v>-0.49</v>
      </c>
      <c r="Z108" s="15">
        <v>1</v>
      </c>
      <c r="AA108" s="15">
        <v>0.02</v>
      </c>
      <c r="AB108" s="15">
        <v>0.08</v>
      </c>
      <c r="AC108" s="15">
        <v>2.4900000000000002</v>
      </c>
      <c r="AD108" s="15">
        <v>-0.39</v>
      </c>
      <c r="AE108" s="15">
        <v>1.85</v>
      </c>
      <c r="AF108" s="15">
        <v>138.96</v>
      </c>
      <c r="AG108" s="15">
        <v>153.22</v>
      </c>
      <c r="AH108" s="16">
        <v>124.12</v>
      </c>
    </row>
    <row r="109" spans="1:34" x14ac:dyDescent="0.4">
      <c r="A109" s="5">
        <v>108</v>
      </c>
      <c r="B109" s="6" t="s">
        <v>131</v>
      </c>
      <c r="C109" s="6" t="s">
        <v>19</v>
      </c>
      <c r="D109" s="7" t="s">
        <v>4</v>
      </c>
      <c r="E109" s="7" t="s">
        <v>9</v>
      </c>
      <c r="F109" s="8">
        <v>70</v>
      </c>
      <c r="G109" s="8">
        <v>18.2</v>
      </c>
      <c r="H109" s="8">
        <v>2.8</v>
      </c>
      <c r="I109" s="8">
        <v>15.5</v>
      </c>
      <c r="J109" s="8">
        <v>99.9</v>
      </c>
      <c r="K109" s="15">
        <v>4.0599999999999996</v>
      </c>
      <c r="L109" s="15">
        <v>4.05</v>
      </c>
      <c r="M109" s="15">
        <v>4.28</v>
      </c>
      <c r="N109" s="15">
        <v>-0.28999999999999998</v>
      </c>
      <c r="O109" s="15">
        <v>-0.73</v>
      </c>
      <c r="P109" s="15">
        <v>-0.76</v>
      </c>
      <c r="Q109" s="15">
        <v>-1.49</v>
      </c>
      <c r="R109" s="15">
        <v>31.86</v>
      </c>
      <c r="S109" s="15">
        <v>15.53</v>
      </c>
      <c r="T109" s="15">
        <v>6.28</v>
      </c>
      <c r="U109" s="15">
        <v>29.56</v>
      </c>
      <c r="V109" s="15">
        <v>2.15</v>
      </c>
      <c r="W109" s="15">
        <v>-22.83</v>
      </c>
      <c r="X109" s="15">
        <v>-0.91</v>
      </c>
      <c r="Y109" s="15">
        <v>-0.11</v>
      </c>
      <c r="Z109" s="15">
        <v>-1.04</v>
      </c>
      <c r="AA109" s="15">
        <v>0</v>
      </c>
      <c r="AB109" s="15">
        <v>0.01</v>
      </c>
      <c r="AC109" s="15">
        <v>1.45</v>
      </c>
      <c r="AD109" s="15">
        <v>0.22</v>
      </c>
      <c r="AE109" s="15">
        <v>1.65</v>
      </c>
      <c r="AF109" s="15">
        <v>151.72</v>
      </c>
      <c r="AG109" s="15">
        <v>190.08</v>
      </c>
      <c r="AH109" s="16">
        <v>134.11000000000001</v>
      </c>
    </row>
    <row r="110" spans="1:34" x14ac:dyDescent="0.4">
      <c r="A110" s="5">
        <v>109</v>
      </c>
      <c r="B110" s="6" t="s">
        <v>132</v>
      </c>
      <c r="C110" s="6" t="s">
        <v>133</v>
      </c>
      <c r="D110" s="7" t="s">
        <v>8</v>
      </c>
      <c r="E110" s="7" t="s">
        <v>9</v>
      </c>
      <c r="F110" s="8">
        <v>79.5</v>
      </c>
      <c r="G110" s="8">
        <v>18.7</v>
      </c>
      <c r="H110" s="8">
        <v>3.1</v>
      </c>
      <c r="I110" s="8">
        <v>16.3</v>
      </c>
      <c r="J110" s="8">
        <v>99.6</v>
      </c>
      <c r="K110" s="15">
        <v>4.4400000000000004</v>
      </c>
      <c r="L110" s="15">
        <v>6.12</v>
      </c>
      <c r="M110" s="15">
        <v>8</v>
      </c>
      <c r="N110" s="15">
        <v>-0.33</v>
      </c>
      <c r="O110" s="15">
        <v>-0.18</v>
      </c>
      <c r="P110" s="15">
        <v>-0.28000000000000003</v>
      </c>
      <c r="Q110" s="15">
        <v>-0.87</v>
      </c>
      <c r="R110" s="15">
        <v>30.57</v>
      </c>
      <c r="S110" s="15">
        <v>14.65</v>
      </c>
      <c r="T110" s="15">
        <v>2.2799999999999998</v>
      </c>
      <c r="U110" s="15">
        <v>26.77</v>
      </c>
      <c r="V110" s="15">
        <v>6.03</v>
      </c>
      <c r="W110" s="15">
        <v>42.64</v>
      </c>
      <c r="X110" s="15">
        <v>-0.31</v>
      </c>
      <c r="Y110" s="15">
        <v>0.17</v>
      </c>
      <c r="Z110" s="15">
        <v>1.3</v>
      </c>
      <c r="AA110" s="15">
        <v>0</v>
      </c>
      <c r="AB110" s="15">
        <v>0.09</v>
      </c>
      <c r="AC110" s="15">
        <v>1.22</v>
      </c>
      <c r="AD110" s="15">
        <v>0.23</v>
      </c>
      <c r="AE110" s="15">
        <v>0.66</v>
      </c>
      <c r="AF110" s="15">
        <v>142.85</v>
      </c>
      <c r="AG110" s="15">
        <v>178.82</v>
      </c>
      <c r="AH110" s="16">
        <v>132.75</v>
      </c>
    </row>
    <row r="111" spans="1:34" x14ac:dyDescent="0.4">
      <c r="A111" s="5">
        <v>110</v>
      </c>
      <c r="B111" s="6" t="s">
        <v>134</v>
      </c>
      <c r="C111" s="6" t="s">
        <v>48</v>
      </c>
      <c r="D111" s="7" t="s">
        <v>8</v>
      </c>
      <c r="E111" s="7" t="s">
        <v>5</v>
      </c>
      <c r="F111" s="8">
        <v>80</v>
      </c>
      <c r="G111" s="8">
        <v>17.600000000000001</v>
      </c>
      <c r="H111" s="9">
        <v>3</v>
      </c>
      <c r="I111" s="9">
        <v>15.2</v>
      </c>
      <c r="J111" s="9">
        <v>99.8</v>
      </c>
      <c r="K111" s="15">
        <v>6.69</v>
      </c>
      <c r="L111" s="15">
        <v>9.3800000000000008</v>
      </c>
      <c r="M111" s="15">
        <v>12.94</v>
      </c>
      <c r="N111" s="15">
        <v>1.27</v>
      </c>
      <c r="O111" s="15">
        <v>0.61</v>
      </c>
      <c r="P111" s="15">
        <v>0.08</v>
      </c>
      <c r="Q111" s="15">
        <v>-0.14000000000000001</v>
      </c>
      <c r="R111" s="15">
        <v>20.05</v>
      </c>
      <c r="S111" s="15">
        <v>16.59</v>
      </c>
      <c r="T111" s="15">
        <v>-1.74</v>
      </c>
      <c r="U111" s="15">
        <v>15.34</v>
      </c>
      <c r="V111" s="15">
        <v>11.6</v>
      </c>
      <c r="W111" s="15">
        <v>-36.659999999999997</v>
      </c>
      <c r="X111" s="15">
        <v>-1.45</v>
      </c>
      <c r="Y111" s="15">
        <v>-0.54</v>
      </c>
      <c r="Z111" s="15">
        <v>-0.92</v>
      </c>
      <c r="AA111" s="15">
        <v>0.06</v>
      </c>
      <c r="AB111" s="15">
        <v>0.2</v>
      </c>
      <c r="AC111" s="15">
        <v>2.2000000000000002</v>
      </c>
      <c r="AD111" s="15">
        <v>-0.55000000000000004</v>
      </c>
      <c r="AE111" s="15">
        <v>2.74</v>
      </c>
      <c r="AF111" s="15">
        <v>153.53</v>
      </c>
      <c r="AG111" s="15">
        <v>159.28</v>
      </c>
      <c r="AH111" s="16">
        <v>139.69999999999999</v>
      </c>
    </row>
    <row r="112" spans="1:34" x14ac:dyDescent="0.4">
      <c r="A112" s="5">
        <v>111</v>
      </c>
      <c r="B112" s="6" t="s">
        <v>135</v>
      </c>
      <c r="C112" s="6" t="s">
        <v>19</v>
      </c>
      <c r="D112" s="7" t="s">
        <v>4</v>
      </c>
      <c r="E112" s="7" t="s">
        <v>9</v>
      </c>
      <c r="F112" s="8">
        <v>66</v>
      </c>
      <c r="G112" s="8">
        <v>18.100000000000001</v>
      </c>
      <c r="H112" s="8">
        <v>3</v>
      </c>
      <c r="I112" s="8">
        <v>16.399999999999999</v>
      </c>
      <c r="J112" s="8">
        <v>100</v>
      </c>
      <c r="K112" s="15">
        <v>4.1500000000000004</v>
      </c>
      <c r="L112" s="15">
        <v>5.17</v>
      </c>
      <c r="M112" s="15">
        <v>5.24</v>
      </c>
      <c r="N112" s="15">
        <v>1.66</v>
      </c>
      <c r="O112" s="15">
        <v>0.51</v>
      </c>
      <c r="P112" s="15">
        <v>0.22</v>
      </c>
      <c r="Q112" s="15">
        <v>-0.68</v>
      </c>
      <c r="R112" s="15">
        <v>23</v>
      </c>
      <c r="S112" s="15">
        <v>19.71</v>
      </c>
      <c r="T112" s="15">
        <v>4.09</v>
      </c>
      <c r="U112" s="15">
        <v>20.239999999999998</v>
      </c>
      <c r="V112" s="15">
        <v>1.96</v>
      </c>
      <c r="W112" s="15">
        <v>-42.98</v>
      </c>
      <c r="X112" s="15">
        <v>-0.9</v>
      </c>
      <c r="Y112" s="15">
        <v>-0.42</v>
      </c>
      <c r="Z112" s="15">
        <v>1.3</v>
      </c>
      <c r="AA112" s="15">
        <v>0.04</v>
      </c>
      <c r="AB112" s="15">
        <v>0.13</v>
      </c>
      <c r="AC112" s="15">
        <v>1.25</v>
      </c>
      <c r="AD112" s="15">
        <v>0.09</v>
      </c>
      <c r="AE112" s="15">
        <v>0.72</v>
      </c>
      <c r="AF112" s="15">
        <v>152.63999999999999</v>
      </c>
      <c r="AG112" s="15">
        <v>165.34</v>
      </c>
      <c r="AH112" s="16">
        <v>136.65</v>
      </c>
    </row>
    <row r="113" spans="1:34" x14ac:dyDescent="0.4">
      <c r="A113" s="5">
        <v>112</v>
      </c>
      <c r="B113" s="6" t="s">
        <v>136</v>
      </c>
      <c r="C113" s="6" t="s">
        <v>48</v>
      </c>
      <c r="D113" s="7" t="s">
        <v>4</v>
      </c>
      <c r="E113" s="7" t="s">
        <v>9</v>
      </c>
      <c r="F113" s="8">
        <v>67</v>
      </c>
      <c r="G113" s="8">
        <v>17.899999999999999</v>
      </c>
      <c r="H113" s="8">
        <v>2.7</v>
      </c>
      <c r="I113" s="8">
        <v>15</v>
      </c>
      <c r="J113" s="8">
        <v>99.9</v>
      </c>
      <c r="K113" s="15">
        <v>1.73</v>
      </c>
      <c r="L113" s="15">
        <v>1.1000000000000001</v>
      </c>
      <c r="M113" s="15">
        <v>3.63</v>
      </c>
      <c r="N113" s="15">
        <v>0.7</v>
      </c>
      <c r="O113" s="15">
        <v>1.23</v>
      </c>
      <c r="P113" s="15">
        <v>-0.54</v>
      </c>
      <c r="Q113" s="15">
        <v>-0.93</v>
      </c>
      <c r="R113" s="15">
        <v>23.51</v>
      </c>
      <c r="S113" s="15">
        <v>12.14</v>
      </c>
      <c r="T113" s="15">
        <v>1.31</v>
      </c>
      <c r="U113" s="15">
        <v>22.44</v>
      </c>
      <c r="V113" s="15">
        <v>3.51</v>
      </c>
      <c r="W113" s="15">
        <v>-54.59</v>
      </c>
      <c r="X113" s="15">
        <v>-0.61</v>
      </c>
      <c r="Y113" s="15">
        <v>0.06</v>
      </c>
      <c r="Z113" s="15">
        <v>-0.96</v>
      </c>
      <c r="AA113" s="15">
        <v>0.06</v>
      </c>
      <c r="AB113" s="15">
        <v>0.11</v>
      </c>
      <c r="AC113" s="15">
        <v>-1.84</v>
      </c>
      <c r="AD113" s="15">
        <v>0.65</v>
      </c>
      <c r="AE113" s="15">
        <v>-2.71</v>
      </c>
      <c r="AF113" s="15">
        <v>147.41999999999999</v>
      </c>
      <c r="AG113" s="15">
        <v>175.09</v>
      </c>
      <c r="AH113" s="16">
        <v>132.25</v>
      </c>
    </row>
    <row r="114" spans="1:34" x14ac:dyDescent="0.4">
      <c r="A114" s="5">
        <v>113</v>
      </c>
      <c r="B114" s="6" t="s">
        <v>137</v>
      </c>
      <c r="C114" s="6" t="s">
        <v>48</v>
      </c>
      <c r="D114" s="7" t="s">
        <v>8</v>
      </c>
      <c r="E114" s="7" t="s">
        <v>9</v>
      </c>
      <c r="F114" s="8">
        <v>72.5</v>
      </c>
      <c r="G114" s="8">
        <v>18.600000000000001</v>
      </c>
      <c r="H114" s="8">
        <v>3.2</v>
      </c>
      <c r="I114" s="8">
        <v>17.3</v>
      </c>
      <c r="J114" s="8">
        <v>99.5</v>
      </c>
      <c r="K114" s="15">
        <v>4.96</v>
      </c>
      <c r="L114" s="15">
        <v>8.06</v>
      </c>
      <c r="M114" s="15">
        <v>9.35</v>
      </c>
      <c r="N114" s="15">
        <v>0.01</v>
      </c>
      <c r="O114" s="15">
        <v>0.15</v>
      </c>
      <c r="P114" s="15">
        <v>-0.2</v>
      </c>
      <c r="Q114" s="15">
        <v>-0.17</v>
      </c>
      <c r="R114" s="15">
        <v>23.05</v>
      </c>
      <c r="S114" s="15">
        <v>16.59</v>
      </c>
      <c r="T114" s="15">
        <v>-0.9</v>
      </c>
      <c r="U114" s="15">
        <v>19.14</v>
      </c>
      <c r="V114" s="15">
        <v>7.52</v>
      </c>
      <c r="W114" s="15">
        <v>-63.63</v>
      </c>
      <c r="X114" s="15">
        <v>-0.82</v>
      </c>
      <c r="Y114" s="15">
        <v>0.19</v>
      </c>
      <c r="Z114" s="15">
        <v>0.55000000000000004</v>
      </c>
      <c r="AA114" s="15">
        <v>0.05</v>
      </c>
      <c r="AB114" s="15">
        <v>0.1</v>
      </c>
      <c r="AC114" s="15">
        <v>1.7</v>
      </c>
      <c r="AD114" s="15">
        <v>0.39</v>
      </c>
      <c r="AE114" s="15">
        <v>0.84</v>
      </c>
      <c r="AF114" s="15">
        <v>150.06</v>
      </c>
      <c r="AG114" s="15">
        <v>158.19</v>
      </c>
      <c r="AH114" s="16">
        <v>135.35</v>
      </c>
    </row>
    <row r="115" spans="1:34" x14ac:dyDescent="0.4">
      <c r="A115" s="5">
        <v>114</v>
      </c>
      <c r="B115" s="6" t="s">
        <v>138</v>
      </c>
      <c r="C115" s="6" t="s">
        <v>139</v>
      </c>
      <c r="D115" s="7" t="s">
        <v>4</v>
      </c>
      <c r="E115" s="7" t="s">
        <v>9</v>
      </c>
      <c r="F115" s="8">
        <v>67</v>
      </c>
      <c r="G115" s="8">
        <v>17</v>
      </c>
      <c r="H115" s="8">
        <v>2.6</v>
      </c>
      <c r="I115" s="8">
        <v>15.3</v>
      </c>
      <c r="J115" s="8">
        <v>100</v>
      </c>
      <c r="K115" s="15">
        <v>4.13</v>
      </c>
      <c r="L115" s="15">
        <v>6.24</v>
      </c>
      <c r="M115" s="15">
        <v>8.06</v>
      </c>
      <c r="N115" s="15">
        <v>1.28</v>
      </c>
      <c r="O115" s="15">
        <v>0.2</v>
      </c>
      <c r="P115" s="15">
        <v>-1.33</v>
      </c>
      <c r="Q115" s="15">
        <v>-0.96</v>
      </c>
      <c r="R115" s="15">
        <v>14.1</v>
      </c>
      <c r="S115" s="15">
        <v>6.65</v>
      </c>
      <c r="T115" s="15">
        <v>0.41</v>
      </c>
      <c r="U115" s="15">
        <v>14.48</v>
      </c>
      <c r="V115" s="15">
        <v>7.31</v>
      </c>
      <c r="W115" s="15">
        <v>3.5</v>
      </c>
      <c r="X115" s="15">
        <v>-0.48</v>
      </c>
      <c r="Y115" s="15">
        <v>-0.02</v>
      </c>
      <c r="Z115" s="15">
        <v>0.11</v>
      </c>
      <c r="AA115" s="15">
        <v>0.05</v>
      </c>
      <c r="AB115" s="15">
        <v>0.22</v>
      </c>
      <c r="AC115" s="15">
        <v>1.78</v>
      </c>
      <c r="AD115" s="15">
        <v>-0.37</v>
      </c>
      <c r="AE115" s="15">
        <v>0.28000000000000003</v>
      </c>
      <c r="AF115" s="15">
        <v>146.91999999999999</v>
      </c>
      <c r="AG115" s="15">
        <v>167.78</v>
      </c>
      <c r="AH115" s="16">
        <v>133.65</v>
      </c>
    </row>
    <row r="116" spans="1:34" x14ac:dyDescent="0.4">
      <c r="A116" s="5">
        <v>115</v>
      </c>
      <c r="B116" s="6" t="s">
        <v>140</v>
      </c>
      <c r="C116" s="6" t="s">
        <v>19</v>
      </c>
      <c r="D116" s="7" t="s">
        <v>4</v>
      </c>
      <c r="E116" s="7" t="s">
        <v>9</v>
      </c>
      <c r="F116" s="8">
        <v>76.5</v>
      </c>
      <c r="G116" s="8">
        <v>19.600000000000001</v>
      </c>
      <c r="H116" s="8">
        <v>2.9</v>
      </c>
      <c r="I116" s="8">
        <v>14.9</v>
      </c>
      <c r="J116" s="8">
        <v>99.6</v>
      </c>
      <c r="K116" s="15">
        <v>5.51</v>
      </c>
      <c r="L116" s="15">
        <v>6.81</v>
      </c>
      <c r="M116" s="15">
        <v>6.19</v>
      </c>
      <c r="N116" s="15">
        <v>1.42</v>
      </c>
      <c r="O116" s="15">
        <v>-0.32</v>
      </c>
      <c r="P116" s="15">
        <v>-0.17</v>
      </c>
      <c r="Q116" s="15">
        <v>-1.65</v>
      </c>
      <c r="R116" s="15">
        <v>25.51</v>
      </c>
      <c r="S116" s="15">
        <v>11.87</v>
      </c>
      <c r="T116" s="15">
        <v>7.43</v>
      </c>
      <c r="U116" s="15">
        <v>23.37</v>
      </c>
      <c r="V116" s="15">
        <v>4.54</v>
      </c>
      <c r="W116" s="15">
        <v>-18.010000000000002</v>
      </c>
      <c r="X116" s="15">
        <v>-0.75</v>
      </c>
      <c r="Y116" s="15">
        <v>-0.27</v>
      </c>
      <c r="Z116" s="15">
        <v>-0.35</v>
      </c>
      <c r="AA116" s="15">
        <v>0.01</v>
      </c>
      <c r="AB116" s="15">
        <v>0.1</v>
      </c>
      <c r="AC116" s="15">
        <v>2.78</v>
      </c>
      <c r="AD116" s="15">
        <v>-0.49</v>
      </c>
      <c r="AE116" s="15">
        <v>1.7</v>
      </c>
      <c r="AF116" s="15">
        <v>153.62</v>
      </c>
      <c r="AG116" s="15">
        <v>179.84</v>
      </c>
      <c r="AH116" s="16">
        <v>135.69</v>
      </c>
    </row>
    <row r="117" spans="1:34" x14ac:dyDescent="0.4">
      <c r="A117" s="5">
        <v>116</v>
      </c>
      <c r="B117" s="6" t="s">
        <v>141</v>
      </c>
      <c r="C117" s="6" t="s">
        <v>19</v>
      </c>
      <c r="D117" s="7" t="s">
        <v>8</v>
      </c>
      <c r="E117" s="7" t="s">
        <v>5</v>
      </c>
      <c r="F117" s="8">
        <v>68</v>
      </c>
      <c r="G117" s="8">
        <v>18.600000000000001</v>
      </c>
      <c r="H117" s="8">
        <v>2.9</v>
      </c>
      <c r="I117" s="8">
        <v>15.7</v>
      </c>
      <c r="J117" s="8">
        <v>99.6</v>
      </c>
      <c r="K117" s="15">
        <v>3.02</v>
      </c>
      <c r="L117" s="15">
        <v>3.89</v>
      </c>
      <c r="M117" s="15">
        <v>4.45</v>
      </c>
      <c r="N117" s="15">
        <v>0.67</v>
      </c>
      <c r="O117" s="15">
        <v>-0.26</v>
      </c>
      <c r="P117" s="15">
        <v>-0.28000000000000003</v>
      </c>
      <c r="Q117" s="15">
        <v>-0.52</v>
      </c>
      <c r="R117" s="15">
        <v>26.2</v>
      </c>
      <c r="S117" s="15">
        <v>17.62</v>
      </c>
      <c r="T117" s="15">
        <v>0.72</v>
      </c>
      <c r="U117" s="15">
        <v>19.54</v>
      </c>
      <c r="V117" s="15">
        <v>2.0699999999999998</v>
      </c>
      <c r="W117" s="15">
        <v>-37.65</v>
      </c>
      <c r="X117" s="15">
        <v>-0.81</v>
      </c>
      <c r="Y117" s="15">
        <v>-0.16</v>
      </c>
      <c r="Z117" s="15">
        <v>1.1000000000000001</v>
      </c>
      <c r="AA117" s="15">
        <v>0.05</v>
      </c>
      <c r="AB117" s="15">
        <v>0.17</v>
      </c>
      <c r="AC117" s="15">
        <v>1.3</v>
      </c>
      <c r="AD117" s="15">
        <v>0.12</v>
      </c>
      <c r="AE117" s="15">
        <v>0.08</v>
      </c>
      <c r="AF117" s="15">
        <v>153.07</v>
      </c>
      <c r="AG117" s="15">
        <v>169.21</v>
      </c>
      <c r="AH117" s="16">
        <v>137.91999999999999</v>
      </c>
    </row>
    <row r="118" spans="1:34" x14ac:dyDescent="0.4">
      <c r="A118" s="5">
        <v>117</v>
      </c>
      <c r="B118" s="6" t="s">
        <v>142</v>
      </c>
      <c r="C118" s="6" t="s">
        <v>19</v>
      </c>
      <c r="D118" s="7" t="s">
        <v>8</v>
      </c>
      <c r="E118" s="7" t="s">
        <v>5</v>
      </c>
      <c r="F118" s="8">
        <v>66</v>
      </c>
      <c r="G118" s="8">
        <v>16.7</v>
      </c>
      <c r="H118" s="8">
        <v>2.7</v>
      </c>
      <c r="I118" s="8">
        <v>16.2</v>
      </c>
      <c r="J118" s="8">
        <v>100</v>
      </c>
      <c r="K118" s="15">
        <v>2.04</v>
      </c>
      <c r="L118" s="15">
        <v>1.86</v>
      </c>
      <c r="M118" s="15">
        <v>4.45</v>
      </c>
      <c r="N118" s="15">
        <v>2.12</v>
      </c>
      <c r="O118" s="15">
        <v>0.95</v>
      </c>
      <c r="P118" s="15">
        <v>-1.77</v>
      </c>
      <c r="Q118" s="15">
        <v>-1.37</v>
      </c>
      <c r="R118" s="15">
        <v>20.329999999999998</v>
      </c>
      <c r="S118" s="15">
        <v>12.23</v>
      </c>
      <c r="T118" s="15">
        <v>0.99</v>
      </c>
      <c r="U118" s="15">
        <v>21.98</v>
      </c>
      <c r="V118" s="15">
        <v>2.41</v>
      </c>
      <c r="W118" s="15">
        <v>-35.07</v>
      </c>
      <c r="X118" s="15">
        <v>-0.09</v>
      </c>
      <c r="Y118" s="15">
        <v>0.38</v>
      </c>
      <c r="Z118" s="15">
        <v>-0.17</v>
      </c>
      <c r="AA118" s="15">
        <v>0.04</v>
      </c>
      <c r="AB118" s="15">
        <v>0.1</v>
      </c>
      <c r="AC118" s="15">
        <v>-1.0900000000000001</v>
      </c>
      <c r="AD118" s="15">
        <v>0.8</v>
      </c>
      <c r="AE118" s="15">
        <v>-5</v>
      </c>
      <c r="AF118" s="15">
        <v>147.80000000000001</v>
      </c>
      <c r="AG118" s="15">
        <v>180.26</v>
      </c>
      <c r="AH118" s="16">
        <v>131.69999999999999</v>
      </c>
    </row>
    <row r="119" spans="1:34" x14ac:dyDescent="0.4">
      <c r="A119" s="5">
        <v>118</v>
      </c>
      <c r="B119" s="6" t="s">
        <v>143</v>
      </c>
      <c r="C119" s="6" t="s">
        <v>48</v>
      </c>
      <c r="D119" s="7" t="s">
        <v>8</v>
      </c>
      <c r="E119" s="7" t="s">
        <v>9</v>
      </c>
      <c r="F119" s="8">
        <v>81</v>
      </c>
      <c r="G119" s="8">
        <v>17.5</v>
      </c>
      <c r="H119" s="9">
        <v>2.9</v>
      </c>
      <c r="I119" s="9">
        <v>15.5</v>
      </c>
      <c r="J119" s="9">
        <v>99.9</v>
      </c>
      <c r="K119" s="15">
        <v>5.28</v>
      </c>
      <c r="L119" s="15">
        <v>8.08</v>
      </c>
      <c r="M119" s="15">
        <v>9.5</v>
      </c>
      <c r="N119" s="15">
        <v>0.66</v>
      </c>
      <c r="O119" s="15">
        <v>-0.13</v>
      </c>
      <c r="P119" s="15">
        <v>-0.84</v>
      </c>
      <c r="Q119" s="15">
        <v>-0.43</v>
      </c>
      <c r="R119" s="15">
        <v>25</v>
      </c>
      <c r="S119" s="15">
        <v>12.27</v>
      </c>
      <c r="T119" s="15">
        <v>-2.37</v>
      </c>
      <c r="U119" s="15">
        <v>25.68</v>
      </c>
      <c r="V119" s="15">
        <v>8.3699999999999992</v>
      </c>
      <c r="W119" s="15">
        <v>-26.49</v>
      </c>
      <c r="X119" s="15">
        <v>-0.97</v>
      </c>
      <c r="Y119" s="15">
        <v>0.23</v>
      </c>
      <c r="Z119" s="15">
        <v>-0.28999999999999998</v>
      </c>
      <c r="AA119" s="15">
        <v>0.03</v>
      </c>
      <c r="AB119" s="15">
        <v>0.12</v>
      </c>
      <c r="AC119" s="15">
        <v>2.08</v>
      </c>
      <c r="AD119" s="15">
        <v>-0.23</v>
      </c>
      <c r="AE119" s="15">
        <v>1.1399999999999999</v>
      </c>
      <c r="AF119" s="15">
        <v>158.13</v>
      </c>
      <c r="AG119" s="15">
        <v>180.71</v>
      </c>
      <c r="AH119" s="16">
        <v>140.72999999999999</v>
      </c>
    </row>
    <row r="120" spans="1:34" x14ac:dyDescent="0.4">
      <c r="A120" s="5">
        <v>119</v>
      </c>
      <c r="B120" s="6" t="s">
        <v>144</v>
      </c>
      <c r="C120" s="6" t="s">
        <v>19</v>
      </c>
      <c r="D120" s="7" t="s">
        <v>4</v>
      </c>
      <c r="E120" s="7" t="s">
        <v>9</v>
      </c>
      <c r="F120" s="8">
        <v>68</v>
      </c>
      <c r="G120" s="8">
        <v>18.3</v>
      </c>
      <c r="H120" s="8">
        <v>2.9</v>
      </c>
      <c r="I120" s="8">
        <v>15.8</v>
      </c>
      <c r="J120" s="8">
        <v>99.8</v>
      </c>
      <c r="K120" s="15">
        <v>4.34</v>
      </c>
      <c r="L120" s="15">
        <v>6.89</v>
      </c>
      <c r="M120" s="15">
        <v>6.79</v>
      </c>
      <c r="N120" s="15">
        <v>1.26</v>
      </c>
      <c r="O120" s="15">
        <v>-0.46</v>
      </c>
      <c r="P120" s="15">
        <v>-0.26</v>
      </c>
      <c r="Q120" s="15">
        <v>-1.23</v>
      </c>
      <c r="R120" s="15">
        <v>19.829999999999998</v>
      </c>
      <c r="S120" s="15">
        <v>15.76</v>
      </c>
      <c r="T120" s="15">
        <v>2.86</v>
      </c>
      <c r="U120" s="15">
        <v>16.16</v>
      </c>
      <c r="V120" s="15">
        <v>3.11</v>
      </c>
      <c r="W120" s="15">
        <v>-1.99</v>
      </c>
      <c r="X120" s="15">
        <v>-1.55</v>
      </c>
      <c r="Y120" s="15">
        <v>-0.32</v>
      </c>
      <c r="Z120" s="15">
        <v>0.41</v>
      </c>
      <c r="AA120" s="15">
        <v>0.04</v>
      </c>
      <c r="AB120" s="15">
        <v>0.2</v>
      </c>
      <c r="AC120" s="15">
        <v>2.75</v>
      </c>
      <c r="AD120" s="15">
        <v>0.32</v>
      </c>
      <c r="AE120" s="15">
        <v>-0.49</v>
      </c>
      <c r="AF120" s="15">
        <v>158.22</v>
      </c>
      <c r="AG120" s="15">
        <v>177.6</v>
      </c>
      <c r="AH120" s="16">
        <v>150.11000000000001</v>
      </c>
    </row>
    <row r="121" spans="1:34" x14ac:dyDescent="0.4">
      <c r="A121" s="11">
        <v>120</v>
      </c>
      <c r="B121" s="12" t="s">
        <v>145</v>
      </c>
      <c r="C121" s="12" t="s">
        <v>146</v>
      </c>
      <c r="D121" s="13" t="s">
        <v>4</v>
      </c>
      <c r="E121" s="13" t="s">
        <v>5</v>
      </c>
      <c r="F121" s="14">
        <v>72.5</v>
      </c>
      <c r="G121" s="14">
        <v>18.5</v>
      </c>
      <c r="H121" s="14">
        <v>2.9</v>
      </c>
      <c r="I121" s="14">
        <v>15.5</v>
      </c>
      <c r="J121" s="14">
        <v>99.7</v>
      </c>
      <c r="K121" s="18">
        <v>4.49</v>
      </c>
      <c r="L121" s="18">
        <v>5.51</v>
      </c>
      <c r="M121" s="18">
        <v>6.93</v>
      </c>
      <c r="N121" s="18">
        <v>-1.3</v>
      </c>
      <c r="O121" s="18">
        <v>-0.61</v>
      </c>
      <c r="P121" s="18">
        <v>-0.98</v>
      </c>
      <c r="Q121" s="18">
        <v>0.75</v>
      </c>
      <c r="R121" s="18">
        <v>22.4</v>
      </c>
      <c r="S121" s="18">
        <v>9.69</v>
      </c>
      <c r="T121" s="18">
        <v>-5</v>
      </c>
      <c r="U121" s="18">
        <v>24.39</v>
      </c>
      <c r="V121" s="18">
        <v>7.04</v>
      </c>
      <c r="W121" s="18">
        <v>30.94</v>
      </c>
      <c r="X121" s="18">
        <v>-0.36</v>
      </c>
      <c r="Y121" s="18">
        <v>0.06</v>
      </c>
      <c r="Z121" s="18">
        <v>1.2</v>
      </c>
      <c r="AA121" s="18">
        <v>-0.01</v>
      </c>
      <c r="AB121" s="18">
        <v>-0.02</v>
      </c>
      <c r="AC121" s="18">
        <v>0.71</v>
      </c>
      <c r="AD121" s="18">
        <v>0.36</v>
      </c>
      <c r="AE121" s="18">
        <v>0.5</v>
      </c>
      <c r="AF121" s="18">
        <v>125.85</v>
      </c>
      <c r="AG121" s="18">
        <v>151.65</v>
      </c>
      <c r="AH121" s="19">
        <v>121.54</v>
      </c>
    </row>
    <row r="123" spans="1:34" x14ac:dyDescent="0.4">
      <c r="D123" s="22" t="s">
        <v>179</v>
      </c>
      <c r="E123" s="23"/>
      <c r="F123" s="20">
        <f>AVERAGE(Table3[LWT])</f>
        <v>81.266666666666666</v>
      </c>
      <c r="G123" s="20">
        <f>AVERAGE(Table3[Micron])</f>
        <v>19.264166666666661</v>
      </c>
      <c r="H123" s="20">
        <f>AVERAGE(Table3[SD])</f>
        <v>3.0999999999999974</v>
      </c>
      <c r="I123" s="20">
        <f>AVERAGE(Table3[CV])</f>
        <v>15.991666666666665</v>
      </c>
      <c r="J123" s="20">
        <f>AVERAGE(Table3[Comfort F])</f>
        <v>99.529166666666654</v>
      </c>
      <c r="K123" s="21">
        <f>AVERAGE(Table3[WWT])</f>
        <v>4.4314166666666672</v>
      </c>
      <c r="L123" s="21">
        <f>AVERAGE(Table3[PWT])</f>
        <v>6.2899166666666684</v>
      </c>
      <c r="M123" s="21">
        <f>AVERAGE(Table3[YWT])</f>
        <v>8.1445000000000025</v>
      </c>
      <c r="N123" s="21">
        <f>AVERAGE(Table3[YEMD])</f>
        <v>0.76658333333333351</v>
      </c>
      <c r="O123" s="21">
        <f>AVERAGE(Table3[YFAT])</f>
        <v>5.4833333333333338E-2</v>
      </c>
      <c r="P123" s="21">
        <f>AVERAGE(Table3[YFD])</f>
        <v>-0.77241666666666697</v>
      </c>
      <c r="Q123" s="21">
        <f>AVERAGE(Table3[YFDCV])</f>
        <v>-0.93458333333333343</v>
      </c>
      <c r="R123" s="21">
        <f>AVERAGE(Table3[YCFW])</f>
        <v>19.825083333333342</v>
      </c>
      <c r="S123" s="21">
        <f>AVERAGE(Table3[YSL])</f>
        <v>12.328749999999989</v>
      </c>
      <c r="T123" s="21">
        <f>AVERAGE(Table3[YSS])</f>
        <v>0.57117647058823529</v>
      </c>
      <c r="U123" s="21">
        <f>AVERAGE(Table3[ACFW])</f>
        <v>17.722749999999998</v>
      </c>
      <c r="V123" s="21">
        <f>AVERAGE(Table3[AWT])</f>
        <v>6.2229166666666647</v>
      </c>
      <c r="W123" s="21">
        <f>AVERAGE(Table3[PWEC])</f>
        <v>-19.86100840336135</v>
      </c>
      <c r="X123" s="21">
        <f>AVERAGE(Table3[EBWR])</f>
        <v>-0.65166666666666662</v>
      </c>
      <c r="Y123" s="21">
        <f>AVERAGE(Table3[EBCOV])</f>
        <v>-6.3666666666666719E-2</v>
      </c>
      <c r="Z123" s="21">
        <f>AVERAGE(Table3[MWWT])</f>
        <v>0.61102564102564105</v>
      </c>
      <c r="AA123" s="21">
        <f>AVERAGE(Table3[ERA])</f>
        <v>2.9829059829059808E-2</v>
      </c>
      <c r="AB123" s="21">
        <f>AVERAGE(Table3[WR])</f>
        <v>0.13470085470085469</v>
      </c>
      <c r="AC123" s="21">
        <f>AVERAGE(Table3[LMY])</f>
        <v>1.6167500000000001</v>
      </c>
      <c r="AD123" s="21">
        <f>AVERAGE(Table3[IMF])</f>
        <v>-9.4273504273504338E-2</v>
      </c>
      <c r="AE123" s="21">
        <f>AVERAGE(Table3[SHEAR5])</f>
        <v>1.3046551724137934</v>
      </c>
      <c r="AF123" s="21">
        <f>AVERAGE(Table3[SM Index])</f>
        <v>146.86833333333328</v>
      </c>
      <c r="AG123" s="21">
        <f>AVERAGE(Table3[WP Index])</f>
        <v>166.13441666666665</v>
      </c>
      <c r="AH123" s="21">
        <f>AVERAGE(Table3[ML Index])</f>
        <v>133.44125000000003</v>
      </c>
    </row>
    <row r="124" spans="1:34" x14ac:dyDescent="0.4">
      <c r="F124" s="1"/>
      <c r="G124" s="1"/>
    </row>
  </sheetData>
  <mergeCells count="1">
    <mergeCell ref="D123:E123"/>
  </mergeCells>
  <conditionalFormatting sqref="K2:K55 K57:K121">
    <cfRule type="cellIs" dxfId="163" priority="165" operator="greaterThan">
      <formula>6.86</formula>
    </cfRule>
    <cfRule type="cellIs" dxfId="162" priority="166" operator="greaterThan">
      <formula>6.22</formula>
    </cfRule>
    <cfRule type="cellIs" dxfId="161" priority="167" operator="greaterThan">
      <formula>5.48</formula>
    </cfRule>
    <cfRule type="cellIs" dxfId="160" priority="168" operator="greaterThan">
      <formula>4.9</formula>
    </cfRule>
  </conditionalFormatting>
  <conditionalFormatting sqref="L2:L55 L57:L121">
    <cfRule type="cellIs" dxfId="159" priority="161" operator="greaterThan">
      <formula>10.3</formula>
    </cfRule>
    <cfRule type="cellIs" dxfId="158" priority="162" operator="greaterThan">
      <formula>9.3</formula>
    </cfRule>
    <cfRule type="cellIs" dxfId="157" priority="163" operator="greaterThan">
      <formula>8.15</formula>
    </cfRule>
    <cfRule type="cellIs" dxfId="156" priority="164" operator="greaterThan">
      <formula>7.27</formula>
    </cfRule>
  </conditionalFormatting>
  <conditionalFormatting sqref="M2:M55 M57:M121">
    <cfRule type="cellIs" dxfId="155" priority="157" operator="greaterThan">
      <formula>12.7</formula>
    </cfRule>
    <cfRule type="cellIs" dxfId="154" priority="158" operator="greaterThan">
      <formula>11.58</formula>
    </cfRule>
    <cfRule type="cellIs" dxfId="153" priority="159" operator="greaterThan">
      <formula>10.23</formula>
    </cfRule>
    <cfRule type="cellIs" dxfId="152" priority="160" operator="greaterThan">
      <formula>9.2</formula>
    </cfRule>
  </conditionalFormatting>
  <conditionalFormatting sqref="N2:N55 N57:N121">
    <cfRule type="cellIs" dxfId="151" priority="154" operator="greaterThan">
      <formula>2.51</formula>
    </cfRule>
    <cfRule type="cellIs" dxfId="150" priority="155" operator="greaterThan">
      <formula>2</formula>
    </cfRule>
    <cfRule type="cellIs" dxfId="149" priority="156" operator="greaterThan">
      <formula>1.62</formula>
    </cfRule>
  </conditionalFormatting>
  <conditionalFormatting sqref="O2:O55 O57:O121">
    <cfRule type="cellIs" dxfId="148" priority="151" operator="greaterThan">
      <formula>1.54</formula>
    </cfRule>
    <cfRule type="cellIs" dxfId="147" priority="152" operator="greaterThan">
      <formula>1.12</formula>
    </cfRule>
    <cfRule type="cellIs" dxfId="146" priority="153" operator="greaterThan">
      <formula>0.81</formula>
    </cfRule>
  </conditionalFormatting>
  <conditionalFormatting sqref="P2:P55 P57:P121">
    <cfRule type="cellIs" dxfId="145" priority="148" operator="lessThan">
      <formula>-2.33</formula>
    </cfRule>
    <cfRule type="cellIs" dxfId="144" priority="149" operator="lessThan">
      <formula>-1.85</formula>
    </cfRule>
    <cfRule type="cellIs" dxfId="143" priority="150" operator="lessThan">
      <formula>-1.52</formula>
    </cfRule>
  </conditionalFormatting>
  <conditionalFormatting sqref="Q2:Q121">
    <cfRule type="cellIs" dxfId="142" priority="144" operator="lessThan">
      <formula>-2.5</formula>
    </cfRule>
    <cfRule type="cellIs" dxfId="141" priority="145" operator="lessThan">
      <formula>-2.17</formula>
    </cfRule>
    <cfRule type="cellIs" dxfId="140" priority="146" operator="lessThan">
      <formula>-1.78</formula>
    </cfRule>
    <cfRule type="cellIs" dxfId="139" priority="147" operator="lessThan">
      <formula>-1.48</formula>
    </cfRule>
  </conditionalFormatting>
  <conditionalFormatting sqref="R2:R55 R57:R121">
    <cfRule type="cellIs" dxfId="138" priority="140" operator="greaterThan">
      <formula>33.2</formula>
    </cfRule>
    <cfRule type="cellIs" dxfId="137" priority="141" operator="greaterThan">
      <formula>30</formula>
    </cfRule>
    <cfRule type="cellIs" dxfId="136" priority="142" operator="greaterThan">
      <formula>26.17</formula>
    </cfRule>
    <cfRule type="cellIs" dxfId="135" priority="143" operator="greaterThan">
      <formula>23.43</formula>
    </cfRule>
  </conditionalFormatting>
  <conditionalFormatting sqref="S2:S55 S57:S121">
    <cfRule type="cellIs" dxfId="134" priority="136" operator="greaterThan">
      <formula>20.82</formula>
    </cfRule>
    <cfRule type="cellIs" dxfId="133" priority="137" operator="greaterThan">
      <formula>18.59</formula>
    </cfRule>
    <cfRule type="cellIs" dxfId="132" priority="138" operator="greaterThan">
      <formula>15.63</formula>
    </cfRule>
    <cfRule type="cellIs" dxfId="131" priority="139" operator="greaterThan">
      <formula>13.47</formula>
    </cfRule>
  </conditionalFormatting>
  <conditionalFormatting sqref="T2:T55 T57:T69">
    <cfRule type="cellIs" dxfId="130" priority="132" operator="greaterThan">
      <formula>6.16</formula>
    </cfRule>
    <cfRule type="cellIs" dxfId="129" priority="133" operator="greaterThan">
      <formula>5.01</formula>
    </cfRule>
    <cfRule type="cellIs" dxfId="128" priority="134" operator="greaterThan">
      <formula>3.59</formula>
    </cfRule>
    <cfRule type="cellIs" dxfId="127" priority="135" operator="greaterThan">
      <formula>2.6</formula>
    </cfRule>
  </conditionalFormatting>
  <conditionalFormatting sqref="U2:U55 U57:U121">
    <cfRule type="cellIs" dxfId="126" priority="128" operator="greaterThan">
      <formula>28.77</formula>
    </cfRule>
    <cfRule type="cellIs" dxfId="125" priority="129" operator="greaterThan">
      <formula>25.67</formula>
    </cfRule>
    <cfRule type="cellIs" dxfId="124" priority="130" operator="greaterThan">
      <formula>21.94</formula>
    </cfRule>
    <cfRule type="cellIs" dxfId="123" priority="131" operator="greaterThan">
      <formula>19.23</formula>
    </cfRule>
  </conditionalFormatting>
  <conditionalFormatting sqref="W2:W55 W57:W121">
    <cfRule type="cellIs" dxfId="122" priority="124" operator="lessThan">
      <formula>-58</formula>
    </cfRule>
    <cfRule type="cellIs" dxfId="121" priority="125" operator="lessThan">
      <formula>-50.77</formula>
    </cfRule>
    <cfRule type="cellIs" dxfId="120" priority="126" operator="lessThan">
      <formula>-41.16</formula>
    </cfRule>
    <cfRule type="cellIs" dxfId="119" priority="127" operator="lessThan">
      <formula>-33.74</formula>
    </cfRule>
  </conditionalFormatting>
  <conditionalFormatting sqref="X2:X55 X57:X121">
    <cfRule type="cellIs" dxfId="118" priority="120" operator="lessThan">
      <formula>-1.15</formula>
    </cfRule>
    <cfRule type="cellIs" dxfId="117" priority="121" operator="lessThan">
      <formula>-1.02</formula>
    </cfRule>
    <cfRule type="cellIs" dxfId="116" priority="122" operator="lessThan">
      <formula>-0.84</formula>
    </cfRule>
    <cfRule type="cellIs" dxfId="115" priority="123" operator="lessThan">
      <formula>-0.69</formula>
    </cfRule>
  </conditionalFormatting>
  <conditionalFormatting sqref="Y2:Y55 Y57:Y121">
    <cfRule type="cellIs" dxfId="114" priority="117" operator="lessThan">
      <formula>-0.61</formula>
    </cfRule>
    <cfRule type="cellIs" dxfId="113" priority="118" operator="lessThan">
      <formula>-0.46</formula>
    </cfRule>
    <cfRule type="cellIs" dxfId="112" priority="119" operator="lessThan">
      <formula>-0.34</formula>
    </cfRule>
  </conditionalFormatting>
  <conditionalFormatting sqref="Z2:Z55 Z57:Z121">
    <cfRule type="cellIs" dxfId="111" priority="109" operator="greaterThan">
      <formula>1.42</formula>
    </cfRule>
    <cfRule type="cellIs" dxfId="110" priority="110" operator="greaterThan">
      <formula>1.1</formula>
    </cfRule>
    <cfRule type="cellIs" dxfId="109" priority="111" operator="greaterThan">
      <formula>0.72</formula>
    </cfRule>
    <cfRule type="cellIs" dxfId="108" priority="112" operator="greaterThan">
      <formula>0.44</formula>
    </cfRule>
  </conditionalFormatting>
  <conditionalFormatting sqref="AA2:AA55 AA57:AA121">
    <cfRule type="cellIs" dxfId="107" priority="106" operator="greaterThan">
      <formula>0.079</formula>
    </cfRule>
    <cfRule type="cellIs" dxfId="106" priority="107" operator="greaterThan">
      <formula>0.069</formula>
    </cfRule>
    <cfRule type="cellIs" dxfId="105" priority="108" operator="greaterThan">
      <formula>0.049</formula>
    </cfRule>
  </conditionalFormatting>
  <conditionalFormatting sqref="AB2:AB55 AB57:AB121">
    <cfRule type="cellIs" dxfId="104" priority="102" operator="greaterThan">
      <formula>0.31</formula>
    </cfRule>
    <cfRule type="cellIs" dxfId="103" priority="103" operator="greaterThan">
      <formula>0.27</formula>
    </cfRule>
    <cfRule type="cellIs" dxfId="102" priority="104" operator="greaterThan">
      <formula>0.23</formula>
    </cfRule>
    <cfRule type="cellIs" dxfId="101" priority="105" operator="greaterThan">
      <formula>0.19</formula>
    </cfRule>
  </conditionalFormatting>
  <conditionalFormatting sqref="AC2:AC121">
    <cfRule type="cellIs" dxfId="100" priority="98" operator="greaterThan">
      <formula>2.98</formula>
    </cfRule>
    <cfRule type="cellIs" dxfId="99" priority="99" operator="greaterThan">
      <formula>2.54</formula>
    </cfRule>
    <cfRule type="cellIs" dxfId="98" priority="100" operator="greaterThan">
      <formula>2.01</formula>
    </cfRule>
    <cfRule type="cellIs" dxfId="97" priority="101" operator="greaterThan">
      <formula>1.63</formula>
    </cfRule>
  </conditionalFormatting>
  <conditionalFormatting sqref="AD2:AD121">
    <cfRule type="cellIs" dxfId="96" priority="94" operator="greaterThan">
      <formula>0.53</formula>
    </cfRule>
    <cfRule type="cellIs" dxfId="95" priority="95" operator="greaterThan">
      <formula>0.33</formula>
    </cfRule>
    <cfRule type="cellIs" dxfId="94" priority="96" operator="greaterThan">
      <formula>0.1</formula>
    </cfRule>
    <cfRule type="cellIs" dxfId="93" priority="97" operator="greaterThan">
      <formula>-0.05</formula>
    </cfRule>
  </conditionalFormatting>
  <conditionalFormatting sqref="AE2:AE121">
    <cfRule type="cellIs" dxfId="92" priority="90" operator="lessThan">
      <formula>-2.15</formula>
    </cfRule>
    <cfRule type="cellIs" dxfId="91" priority="91" operator="lessThan">
      <formula>-1.36</formula>
    </cfRule>
    <cfRule type="cellIs" dxfId="90" priority="92" operator="lessThan">
      <formula>-0.46</formula>
    </cfRule>
    <cfRule type="cellIs" dxfId="89" priority="93" operator="lessThan">
      <formula>0.19</formula>
    </cfRule>
  </conditionalFormatting>
  <conditionalFormatting sqref="AF2:AF121">
    <cfRule type="cellIs" dxfId="88" priority="86" operator="greaterThan">
      <formula>157.4</formula>
    </cfRule>
    <cfRule type="cellIs" dxfId="87" priority="87" operator="greaterThan">
      <formula>153.77</formula>
    </cfRule>
    <cfRule type="cellIs" dxfId="86" priority="88" operator="greaterThan">
      <formula>148.94</formula>
    </cfRule>
    <cfRule type="cellIs" dxfId="85" priority="89" operator="greaterThan">
      <formula>145.36</formula>
    </cfRule>
  </conditionalFormatting>
  <conditionalFormatting sqref="AG2:AG55 AG57:AG121 AH56">
    <cfRule type="cellIs" dxfId="84" priority="82" operator="greaterThan">
      <formula>188.43</formula>
    </cfRule>
    <cfRule type="cellIs" dxfId="83" priority="83" operator="greaterThan">
      <formula>182.52</formula>
    </cfRule>
    <cfRule type="cellIs" dxfId="82" priority="84" operator="greaterThan">
      <formula>175.11</formula>
    </cfRule>
    <cfRule type="cellIs" dxfId="81" priority="85" operator="greaterThan">
      <formula>169.63</formula>
    </cfRule>
  </conditionalFormatting>
  <conditionalFormatting sqref="AH2:AH121">
    <cfRule type="cellIs" dxfId="80" priority="78" operator="greaterThan">
      <formula>142.18</formula>
    </cfRule>
    <cfRule type="cellIs" dxfId="79" priority="79" operator="greaterThan">
      <formula>139.08</formula>
    </cfRule>
    <cfRule type="cellIs" dxfId="78" priority="80" operator="greaterThan">
      <formula>135.3</formula>
    </cfRule>
    <cfRule type="cellIs" dxfId="77" priority="81" operator="greaterThan">
      <formula>132.35</formula>
    </cfRule>
  </conditionalFormatting>
  <conditionalFormatting sqref="K56">
    <cfRule type="cellIs" dxfId="76" priority="74" operator="greaterThan">
      <formula>6.86</formula>
    </cfRule>
    <cfRule type="cellIs" dxfId="75" priority="75" operator="greaterThan">
      <formula>6.22</formula>
    </cfRule>
    <cfRule type="cellIs" dxfId="74" priority="76" operator="greaterThan">
      <formula>5.48</formula>
    </cfRule>
    <cfRule type="cellIs" dxfId="73" priority="77" operator="greaterThan">
      <formula>4.9</formula>
    </cfRule>
  </conditionalFormatting>
  <conditionalFormatting sqref="L56">
    <cfRule type="cellIs" dxfId="72" priority="70" operator="greaterThan">
      <formula>10.3</formula>
    </cfRule>
    <cfRule type="cellIs" dxfId="71" priority="71" operator="greaterThan">
      <formula>9.3</formula>
    </cfRule>
    <cfRule type="cellIs" dxfId="70" priority="72" operator="greaterThan">
      <formula>8.15</formula>
    </cfRule>
    <cfRule type="cellIs" dxfId="69" priority="73" operator="greaterThan">
      <formula>7.27</formula>
    </cfRule>
  </conditionalFormatting>
  <conditionalFormatting sqref="M56">
    <cfRule type="cellIs" dxfId="68" priority="66" operator="greaterThan">
      <formula>12.7</formula>
    </cfRule>
    <cfRule type="cellIs" dxfId="67" priority="67" operator="greaterThan">
      <formula>11.58</formula>
    </cfRule>
    <cfRule type="cellIs" dxfId="66" priority="68" operator="greaterThan">
      <formula>10.23</formula>
    </cfRule>
    <cfRule type="cellIs" dxfId="65" priority="69" operator="greaterThan">
      <formula>9.2</formula>
    </cfRule>
  </conditionalFormatting>
  <conditionalFormatting sqref="N56">
    <cfRule type="cellIs" dxfId="64" priority="63" operator="greaterThan">
      <formula>2.51</formula>
    </cfRule>
    <cfRule type="cellIs" dxfId="63" priority="64" operator="greaterThan">
      <formula>2</formula>
    </cfRule>
    <cfRule type="cellIs" dxfId="62" priority="65" operator="greaterThan">
      <formula>1.62</formula>
    </cfRule>
  </conditionalFormatting>
  <conditionalFormatting sqref="O56">
    <cfRule type="cellIs" dxfId="61" priority="60" operator="greaterThan">
      <formula>1.54</formula>
    </cfRule>
    <cfRule type="cellIs" dxfId="60" priority="61" operator="greaterThan">
      <formula>1.12</formula>
    </cfRule>
    <cfRule type="cellIs" dxfId="59" priority="62" operator="greaterThan">
      <formula>0.81</formula>
    </cfRule>
  </conditionalFormatting>
  <conditionalFormatting sqref="P56">
    <cfRule type="cellIs" dxfId="58" priority="57" operator="lessThan">
      <formula>-2.33</formula>
    </cfRule>
    <cfRule type="cellIs" dxfId="57" priority="58" operator="lessThan">
      <formula>-1.85</formula>
    </cfRule>
    <cfRule type="cellIs" dxfId="56" priority="59" operator="lessThan">
      <formula>-1.52</formula>
    </cfRule>
  </conditionalFormatting>
  <conditionalFormatting sqref="R56">
    <cfRule type="cellIs" dxfId="55" priority="53" operator="greaterThan">
      <formula>33.2</formula>
    </cfRule>
    <cfRule type="cellIs" dxfId="54" priority="54" operator="greaterThan">
      <formula>30</formula>
    </cfRule>
    <cfRule type="cellIs" dxfId="53" priority="55" operator="greaterThan">
      <formula>26.17</formula>
    </cfRule>
    <cfRule type="cellIs" dxfId="52" priority="56" operator="greaterThan">
      <formula>23.43</formula>
    </cfRule>
  </conditionalFormatting>
  <conditionalFormatting sqref="S56">
    <cfRule type="cellIs" dxfId="51" priority="49" operator="greaterThan">
      <formula>20.82</formula>
    </cfRule>
    <cfRule type="cellIs" dxfId="50" priority="50" operator="greaterThan">
      <formula>18.59</formula>
    </cfRule>
    <cfRule type="cellIs" dxfId="49" priority="51" operator="greaterThan">
      <formula>15.63</formula>
    </cfRule>
    <cfRule type="cellIs" dxfId="48" priority="52" operator="greaterThan">
      <formula>13.47</formula>
    </cfRule>
  </conditionalFormatting>
  <conditionalFormatting sqref="U56">
    <cfRule type="cellIs" dxfId="47" priority="45" operator="greaterThan">
      <formula>28.77</formula>
    </cfRule>
    <cfRule type="cellIs" dxfId="46" priority="46" operator="greaterThan">
      <formula>25.67</formula>
    </cfRule>
    <cfRule type="cellIs" dxfId="45" priority="47" operator="greaterThan">
      <formula>21.94</formula>
    </cfRule>
    <cfRule type="cellIs" dxfId="44" priority="48" operator="greaterThan">
      <formula>19.23</formula>
    </cfRule>
  </conditionalFormatting>
  <conditionalFormatting sqref="W56">
    <cfRule type="cellIs" dxfId="43" priority="41" operator="lessThan">
      <formula>-58</formula>
    </cfRule>
    <cfRule type="cellIs" dxfId="42" priority="42" operator="lessThan">
      <formula>-50.77</formula>
    </cfRule>
    <cfRule type="cellIs" dxfId="41" priority="43" operator="lessThan">
      <formula>-41.16</formula>
    </cfRule>
    <cfRule type="cellIs" dxfId="40" priority="44" operator="lessThan">
      <formula>-33.74</formula>
    </cfRule>
  </conditionalFormatting>
  <conditionalFormatting sqref="X56">
    <cfRule type="cellIs" dxfId="39" priority="37" operator="lessThan">
      <formula>-1.15</formula>
    </cfRule>
    <cfRule type="cellIs" dxfId="38" priority="38" operator="lessThan">
      <formula>-1.02</formula>
    </cfRule>
    <cfRule type="cellIs" dxfId="37" priority="39" operator="lessThan">
      <formula>-0.84</formula>
    </cfRule>
    <cfRule type="cellIs" dxfId="36" priority="40" operator="lessThan">
      <formula>-0.69</formula>
    </cfRule>
  </conditionalFormatting>
  <conditionalFormatting sqref="Z56">
    <cfRule type="cellIs" dxfId="35" priority="33" operator="greaterThan">
      <formula>1.42</formula>
    </cfRule>
    <cfRule type="cellIs" dxfId="34" priority="34" operator="greaterThan">
      <formula>1.1</formula>
    </cfRule>
    <cfRule type="cellIs" dxfId="33" priority="35" operator="greaterThan">
      <formula>0.72</formula>
    </cfRule>
    <cfRule type="cellIs" dxfId="32" priority="36" operator="greaterThan">
      <formula>0.44</formula>
    </cfRule>
  </conditionalFormatting>
  <conditionalFormatting sqref="AB56">
    <cfRule type="cellIs" dxfId="31" priority="29" operator="greaterThan">
      <formula>0.31</formula>
    </cfRule>
    <cfRule type="cellIs" dxfId="30" priority="30" operator="greaterThan">
      <formula>0.27</formula>
    </cfRule>
    <cfRule type="cellIs" dxfId="29" priority="31" operator="greaterThan">
      <formula>0.23</formula>
    </cfRule>
    <cfRule type="cellIs" dxfId="28" priority="32" operator="greaterThan">
      <formula>0.19</formula>
    </cfRule>
  </conditionalFormatting>
  <conditionalFormatting sqref="AC56">
    <cfRule type="cellIs" dxfId="27" priority="25" operator="greaterThan">
      <formula>2.98</formula>
    </cfRule>
    <cfRule type="cellIs" dxfId="26" priority="26" operator="greaterThan">
      <formula>2.54</formula>
    </cfRule>
    <cfRule type="cellIs" dxfId="25" priority="27" operator="greaterThan">
      <formula>2.01</formula>
    </cfRule>
    <cfRule type="cellIs" dxfId="24" priority="28" operator="greaterThan">
      <formula>1.63</formula>
    </cfRule>
  </conditionalFormatting>
  <conditionalFormatting sqref="AD56">
    <cfRule type="cellIs" dxfId="23" priority="21" operator="greaterThan">
      <formula>0.53</formula>
    </cfRule>
    <cfRule type="cellIs" dxfId="22" priority="22" operator="greaterThan">
      <formula>0.33</formula>
    </cfRule>
    <cfRule type="cellIs" dxfId="21" priority="23" operator="greaterThan">
      <formula>0.1</formula>
    </cfRule>
    <cfRule type="cellIs" dxfId="20" priority="24" operator="greaterThan">
      <formula>-0.05</formula>
    </cfRule>
  </conditionalFormatting>
  <conditionalFormatting sqref="AF56">
    <cfRule type="cellIs" dxfId="19" priority="17" operator="greaterThan">
      <formula>157.4</formula>
    </cfRule>
    <cfRule type="cellIs" dxfId="18" priority="18" operator="greaterThan">
      <formula>153.77</formula>
    </cfRule>
    <cfRule type="cellIs" dxfId="17" priority="19" operator="greaterThan">
      <formula>148.94</formula>
    </cfRule>
    <cfRule type="cellIs" dxfId="16" priority="20" operator="greaterThan">
      <formula>145.36</formula>
    </cfRule>
  </conditionalFormatting>
  <conditionalFormatting sqref="AG56">
    <cfRule type="cellIs" dxfId="15" priority="13" operator="greaterThan">
      <formula>188.43</formula>
    </cfRule>
    <cfRule type="cellIs" dxfId="14" priority="14" operator="greaterThan">
      <formula>182.52</formula>
    </cfRule>
    <cfRule type="cellIs" dxfId="13" priority="15" operator="greaterThan">
      <formula>175.11</formula>
    </cfRule>
    <cfRule type="cellIs" dxfId="12" priority="16" operator="greaterThan">
      <formula>169.63</formula>
    </cfRule>
  </conditionalFormatting>
  <conditionalFormatting sqref="AH56">
    <cfRule type="cellIs" dxfId="11" priority="9" operator="greaterThan">
      <formula>142.18</formula>
    </cfRule>
    <cfRule type="cellIs" dxfId="10" priority="10" operator="greaterThan">
      <formula>139.08</formula>
    </cfRule>
    <cfRule type="cellIs" dxfId="9" priority="11" operator="greaterThan">
      <formula>135.3</formula>
    </cfRule>
    <cfRule type="cellIs" dxfId="8" priority="12" operator="greaterThan">
      <formula>132.35</formula>
    </cfRule>
  </conditionalFormatting>
  <conditionalFormatting sqref="Y56">
    <cfRule type="cellIs" dxfId="3" priority="1" operator="greaterThan">
      <formula>1.42</formula>
    </cfRule>
    <cfRule type="cellIs" dxfId="2" priority="2" operator="greaterThan">
      <formula>1.1</formula>
    </cfRule>
    <cfRule type="cellIs" dxfId="1" priority="3" operator="greaterThan">
      <formula>0.72</formula>
    </cfRule>
    <cfRule type="cellIs" dxfId="0" priority="4" operator="greaterThan">
      <formula>0.44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Edwards</dc:creator>
  <cp:lastModifiedBy>Max Edwards</cp:lastModifiedBy>
  <dcterms:created xsi:type="dcterms:W3CDTF">2024-09-07T21:28:06Z</dcterms:created>
  <dcterms:modified xsi:type="dcterms:W3CDTF">2024-09-10T22:22:45Z</dcterms:modified>
</cp:coreProperties>
</file>